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3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" sheetId="1" r:id="rId4"/>
    <sheet state="visible" name="Summary (paste export here)" sheetId="2" r:id="rId5"/>
    <sheet state="visible" name="ATR Question C1" sheetId="3" r:id="rId6"/>
    <sheet state="visible" name="ATR Question C4" sheetId="4" r:id="rId7"/>
    <sheet state="visible" name="ATR Question  Section B-Table 1" sheetId="5" r:id="rId8"/>
  </sheets>
  <definedNames>
    <definedName hidden="1" localSheetId="2" name="Z_A24B4DE6_7E30_4169_9237_10D2C5886981_.wvu.FilterData">'ATR Question C1'!$D$1:$D$1000</definedName>
    <definedName hidden="1" localSheetId="4" name="Z_A24B4DE6_7E30_4169_9237_10D2C5886981_.wvu.FilterData">'ATR Question  Section B-Table 1'!$D$1:$D$1000</definedName>
    <definedName hidden="1" localSheetId="2" name="Z_E8DE9D72_E12E_48E1_91D4_A2B8D2F59BFD_.wvu.FilterData">'ATR Question C1'!$D$1:$D$1000</definedName>
    <definedName hidden="1" localSheetId="4" name="Z_E8DE9D72_E12E_48E1_91D4_A2B8D2F59BFD_.wvu.FilterData">'ATR Question  Section B-Table 1'!$D$1:$D$1000</definedName>
  </definedNames>
  <calcPr/>
  <customWorkbookViews>
    <customWorkbookView activeSheetId="0" maximized="1" windowHeight="0" windowWidth="0" guid="{E8DE9D72-E12E-48E1-91D4-A2B8D2F59BFD}" name="Filter 2"/>
    <customWorkbookView activeSheetId="0" maximized="1" windowHeight="0" windowWidth="0" guid="{A24B4DE6-7E30-4169-9237-10D2C5886981}" name="Filter 1"/>
  </customWorkbookViews>
  <pivotCaches>
    <pivotCache cacheId="0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<sst xmlns="http://schemas.openxmlformats.org/spreadsheetml/2006/main" count="936" uniqueCount="395">
  <si>
    <t>This template takes exported data from PICMI and transforms it into data tables for the application for Agreement to Recruit (ATR)</t>
  </si>
  <si>
    <t>To Export</t>
  </si>
  <si>
    <t>In Applications, filter by date range range</t>
  </si>
  <si>
    <t>Export the 9 fields as outlined below and are the same as sheet "Summary"</t>
  </si>
  <si>
    <t xml:space="preserve">Questions </t>
  </si>
  <si>
    <t>Section</t>
  </si>
  <si>
    <t>Position</t>
  </si>
  <si>
    <t>Required</t>
  </si>
  <si>
    <t>Status (Summary)</t>
  </si>
  <si>
    <t>Support filtering (must be terminated or agreed contract state</t>
  </si>
  <si>
    <t>Name (Listing)</t>
  </si>
  <si>
    <t>X</t>
  </si>
  <si>
    <t>What is your date of birth? (Personal)</t>
  </si>
  <si>
    <t>Start (Listing)</t>
  </si>
  <si>
    <t>Family  Name (Personal)</t>
  </si>
  <si>
    <t>Given  Name (Personal)</t>
  </si>
  <si>
    <t>Do you require a visa to legally work in  New  Zealand?  If yes, please provide your passport number and the date that the visa will expire (Personal)</t>
  </si>
  <si>
    <t>What is your work status? (Personal)</t>
  </si>
  <si>
    <t>Nationality (Personal)</t>
  </si>
  <si>
    <t>To Import</t>
  </si>
  <si>
    <t>Paste in columns A to I</t>
  </si>
  <si>
    <t>Reports Generated</t>
  </si>
  <si>
    <t>Look through the reports in the three ATR Question Sheets and copy and paste tables you require
  - C1
  - C2
  - C3</t>
  </si>
  <si>
    <r>
      <rPr>
        <color rgb="FF1155CC"/>
        <u/>
      </rPr>
      <t>PICMI</t>
    </r>
    <r>
      <rPr/>
      <t xml:space="preserve"> 2022</t>
    </r>
  </si>
  <si>
    <t>v1.0</t>
  </si>
  <si>
    <t>Worker name</t>
  </si>
  <si>
    <t>Passport Number</t>
  </si>
  <si>
    <t>Visa Expiry</t>
  </si>
  <si>
    <t>Contract agreed</t>
  </si>
  <si>
    <t>Orchard Worker</t>
  </si>
  <si>
    <t>Family Name 1</t>
  </si>
  <si>
    <t>Given Name 1</t>
  </si>
  <si>
    <t>New Zealand citizen</t>
  </si>
  <si>
    <t>NZL</t>
  </si>
  <si>
    <t>Family Name 2</t>
  </si>
  <si>
    <t>Given Name 2</t>
  </si>
  <si>
    <t>Family Name 3</t>
  </si>
  <si>
    <t>Given Name 3</t>
  </si>
  <si>
    <t>Family Name 4</t>
  </si>
  <si>
    <t>Given Name 4</t>
  </si>
  <si>
    <t>True DM234823, 03.09.2023</t>
  </si>
  <si>
    <t>New Zealand or Australian citizen</t>
  </si>
  <si>
    <t>AUS</t>
  </si>
  <si>
    <t>Family Name 5</t>
  </si>
  <si>
    <t>Given Name 5</t>
  </si>
  <si>
    <t>Family Name 6</t>
  </si>
  <si>
    <t>Given Name 6</t>
  </si>
  <si>
    <t>Family Name 7</t>
  </si>
  <si>
    <t>Given Name 7</t>
  </si>
  <si>
    <t>Family Name 8</t>
  </si>
  <si>
    <t>Given Name 8</t>
  </si>
  <si>
    <t>Family Name 9</t>
  </si>
  <si>
    <t>Given Name 9</t>
  </si>
  <si>
    <t>Family Name 10</t>
  </si>
  <si>
    <t>Given Name 10</t>
  </si>
  <si>
    <t>New Zealand resident</t>
  </si>
  <si>
    <t>IND</t>
  </si>
  <si>
    <t>ORCHARD SUPERVISOR (SS)</t>
  </si>
  <si>
    <t>Family Name 11</t>
  </si>
  <si>
    <t>Given Name 11</t>
  </si>
  <si>
    <t>Contract terminated</t>
  </si>
  <si>
    <t>Family Name 12</t>
  </si>
  <si>
    <t>Given Name 12</t>
  </si>
  <si>
    <t>True Passport number:360115886
Date of expiry: 01/04/2031</t>
  </si>
  <si>
    <t>SSE</t>
  </si>
  <si>
    <t>TWN</t>
  </si>
  <si>
    <t>Family Name 13</t>
  </si>
  <si>
    <t>Given Name 13</t>
  </si>
  <si>
    <t>Family Name 14</t>
  </si>
  <si>
    <t>Given Name 14</t>
  </si>
  <si>
    <t>Family Name 15</t>
  </si>
  <si>
    <t>Given Name 15</t>
  </si>
  <si>
    <t>Family Name 16</t>
  </si>
  <si>
    <t>Given Name 16</t>
  </si>
  <si>
    <t>Family Name 17</t>
  </si>
  <si>
    <t>Given Name 17</t>
  </si>
  <si>
    <t>Family Name 18</t>
  </si>
  <si>
    <t>Given Name 18</t>
  </si>
  <si>
    <t>True Passport Number P6615066B
Visa Expiry 06/08/2025</t>
  </si>
  <si>
    <t>Work permit</t>
  </si>
  <si>
    <t>PHL</t>
  </si>
  <si>
    <t>Family Name 19</t>
  </si>
  <si>
    <t>Given Name 19</t>
  </si>
  <si>
    <t>True P1852549A, visa valid until 30th July 2022</t>
  </si>
  <si>
    <t>Family Name 20</t>
  </si>
  <si>
    <t>Given Name 20</t>
  </si>
  <si>
    <t>Family Name 21</t>
  </si>
  <si>
    <t>Given Name 21</t>
  </si>
  <si>
    <t>Family Name 22</t>
  </si>
  <si>
    <t>Given Name 22</t>
  </si>
  <si>
    <t>Family Name 23</t>
  </si>
  <si>
    <t>Given Name 23</t>
  </si>
  <si>
    <t>True 102628, 01/11/2023</t>
  </si>
  <si>
    <t>New Zealand residence visa</t>
  </si>
  <si>
    <t>TON</t>
  </si>
  <si>
    <t>Family Name 24</t>
  </si>
  <si>
    <t>Given Name 24</t>
  </si>
  <si>
    <t>Family Name 25</t>
  </si>
  <si>
    <t>Given Name 25</t>
  </si>
  <si>
    <t>Family Name 26</t>
  </si>
  <si>
    <t>Given Name 26</t>
  </si>
  <si>
    <t>True Permanent Resident Visa with indefinite expiry. British passport number 531461236</t>
  </si>
  <si>
    <t>GBR</t>
  </si>
  <si>
    <t>Family Name 27</t>
  </si>
  <si>
    <t>Given Name 27</t>
  </si>
  <si>
    <t>Family Name 28</t>
  </si>
  <si>
    <t>Given Name 28</t>
  </si>
  <si>
    <t>Family Name 29</t>
  </si>
  <si>
    <t>Given Name 29</t>
  </si>
  <si>
    <t>Family Name 30</t>
  </si>
  <si>
    <t>Given Name 30</t>
  </si>
  <si>
    <t>Winter- Orchard Worker - Gisborne</t>
  </si>
  <si>
    <t>Family Name 31</t>
  </si>
  <si>
    <t>Given Name 31</t>
  </si>
  <si>
    <t>Family Name 32</t>
  </si>
  <si>
    <t>Given Name 32</t>
  </si>
  <si>
    <t>Cleaner - Accommodation</t>
  </si>
  <si>
    <t>Family Name 33</t>
  </si>
  <si>
    <t>Given Name 33</t>
  </si>
  <si>
    <t>Pastoral Carer</t>
  </si>
  <si>
    <t>Family Name 34</t>
  </si>
  <si>
    <t>Given Name 34</t>
  </si>
  <si>
    <t>Family Name 35</t>
  </si>
  <si>
    <t>Given Name 35</t>
  </si>
  <si>
    <t>Family Name 36</t>
  </si>
  <si>
    <t>Given Name 36</t>
  </si>
  <si>
    <t>True 42942512, 13.8.2021</t>
  </si>
  <si>
    <t>Working holiday visa</t>
  </si>
  <si>
    <t>CZE</t>
  </si>
  <si>
    <t>Family Name 37</t>
  </si>
  <si>
    <t>Given Name 37</t>
  </si>
  <si>
    <t>Family Name 38</t>
  </si>
  <si>
    <t>Given Name 38</t>
  </si>
  <si>
    <t>True 30.06.20 expiry, passport copy send per mail</t>
  </si>
  <si>
    <t>DEU</t>
  </si>
  <si>
    <t>Family Name 39</t>
  </si>
  <si>
    <t>Given Name 39</t>
  </si>
  <si>
    <t>Family Name 40</t>
  </si>
  <si>
    <t>Given Name 40</t>
  </si>
  <si>
    <t>Family Name 41</t>
  </si>
  <si>
    <t>Given Name 41</t>
  </si>
  <si>
    <t>Family Name 42</t>
  </si>
  <si>
    <t>Given Name 42</t>
  </si>
  <si>
    <t>Family Name 43</t>
  </si>
  <si>
    <t>Given Name 43</t>
  </si>
  <si>
    <t>Summer—Orchard Worker—Gisborne</t>
  </si>
  <si>
    <t>Family Name 44</t>
  </si>
  <si>
    <t>Given Name 44</t>
  </si>
  <si>
    <t>Family Name 45</t>
  </si>
  <si>
    <t>Given Name 45</t>
  </si>
  <si>
    <t>Family Name 46</t>
  </si>
  <si>
    <t>Given Name 46</t>
  </si>
  <si>
    <t>Family Name 47</t>
  </si>
  <si>
    <t>Given Name 47</t>
  </si>
  <si>
    <t>Family Name 48</t>
  </si>
  <si>
    <t>Given Name 48</t>
  </si>
  <si>
    <t>True 42864951, 30th June 2021</t>
  </si>
  <si>
    <t>Family Name 49</t>
  </si>
  <si>
    <t>Given Name 49</t>
  </si>
  <si>
    <t>Family Name 50</t>
  </si>
  <si>
    <t>Given Name 50</t>
  </si>
  <si>
    <t>Family Name 51</t>
  </si>
  <si>
    <t>Given Name 51</t>
  </si>
  <si>
    <t>Family Name 52</t>
  </si>
  <si>
    <t>Given Name 52</t>
  </si>
  <si>
    <t>Family Name 53</t>
  </si>
  <si>
    <t>Given Name 53</t>
  </si>
  <si>
    <t>Family Name 54</t>
  </si>
  <si>
    <t>Given Name 54</t>
  </si>
  <si>
    <t>Family Name 55</t>
  </si>
  <si>
    <t>Given Name 55</t>
  </si>
  <si>
    <t>Family Name 56</t>
  </si>
  <si>
    <t>Given Name 56</t>
  </si>
  <si>
    <t>Permanent Orchard Role - Ethan</t>
  </si>
  <si>
    <t>Family Name 57</t>
  </si>
  <si>
    <t>Given Name 57</t>
  </si>
  <si>
    <t>Family Name 58</t>
  </si>
  <si>
    <t>Given Name 58</t>
  </si>
  <si>
    <t>Family Name 59</t>
  </si>
  <si>
    <t>Given Name 59</t>
  </si>
  <si>
    <t>Family Name 60</t>
  </si>
  <si>
    <t>Given Name 60</t>
  </si>
  <si>
    <t>Family Name 61</t>
  </si>
  <si>
    <t>Given Name 61</t>
  </si>
  <si>
    <t>Family Name 62</t>
  </si>
  <si>
    <t>Given Name 62</t>
  </si>
  <si>
    <t>Family Name 63</t>
  </si>
  <si>
    <t>Given Name 63</t>
  </si>
  <si>
    <t>Machinery Operator</t>
  </si>
  <si>
    <t>Family Name 64</t>
  </si>
  <si>
    <t>Given Name 64</t>
  </si>
  <si>
    <t>Family Name 65</t>
  </si>
  <si>
    <t>Given Name 65</t>
  </si>
  <si>
    <t>Family Name 66</t>
  </si>
  <si>
    <t>Given Name 66</t>
  </si>
  <si>
    <t>Family Name 67</t>
  </si>
  <si>
    <t>Given Name 67</t>
  </si>
  <si>
    <t>Family Name 68</t>
  </si>
  <si>
    <t>Given Name 68</t>
  </si>
  <si>
    <t>Permanent Orchard Role - (VU)</t>
  </si>
  <si>
    <t>Family Name 69</t>
  </si>
  <si>
    <t>Given Name 69</t>
  </si>
  <si>
    <t>Permanent Orchard Role -  (VD)</t>
  </si>
  <si>
    <t>Family Name 70</t>
  </si>
  <si>
    <t>Given Name 70</t>
  </si>
  <si>
    <t>Family Name 71</t>
  </si>
  <si>
    <t>Given Name 71</t>
  </si>
  <si>
    <t>Family Name 72</t>
  </si>
  <si>
    <t>Given Name 72</t>
  </si>
  <si>
    <t>RSE—Contract Extention</t>
  </si>
  <si>
    <t>Family Name 73</t>
  </si>
  <si>
    <t>Given Name 73</t>
  </si>
  <si>
    <t>RSE</t>
  </si>
  <si>
    <t>VUT</t>
  </si>
  <si>
    <t>Family Name 74</t>
  </si>
  <si>
    <t>Given Name 74</t>
  </si>
  <si>
    <t>Family Name 75</t>
  </si>
  <si>
    <t>Given Name 75</t>
  </si>
  <si>
    <t>Family Name 76</t>
  </si>
  <si>
    <t>Given Name 76</t>
  </si>
  <si>
    <t>Family Name 77</t>
  </si>
  <si>
    <t>Given Name 77</t>
  </si>
  <si>
    <t>Family Name 78</t>
  </si>
  <si>
    <t>Given Name 78</t>
  </si>
  <si>
    <t>Family Name 79</t>
  </si>
  <si>
    <t>Given Name 79</t>
  </si>
  <si>
    <t>Family Name 80</t>
  </si>
  <si>
    <t>Given Name 80</t>
  </si>
  <si>
    <t>Family Name 81</t>
  </si>
  <si>
    <t>Given Name 81</t>
  </si>
  <si>
    <t>Family Name 82</t>
  </si>
  <si>
    <t>Given Name 82</t>
  </si>
  <si>
    <t>Family Name 83</t>
  </si>
  <si>
    <t>Given Name 83</t>
  </si>
  <si>
    <t>Family Name 84</t>
  </si>
  <si>
    <t>Given Name 84</t>
  </si>
  <si>
    <t>Family Name 85</t>
  </si>
  <si>
    <t>Given Name 85</t>
  </si>
  <si>
    <t>Family Name 86</t>
  </si>
  <si>
    <t>Given Name 86</t>
  </si>
  <si>
    <t>Family Name 87</t>
  </si>
  <si>
    <t>Given Name 87</t>
  </si>
  <si>
    <t>Family Name 88</t>
  </si>
  <si>
    <t>Given Name 88</t>
  </si>
  <si>
    <t>Family Name 89</t>
  </si>
  <si>
    <t>Given Name 89</t>
  </si>
  <si>
    <t>True Visa work expire March 2022</t>
  </si>
  <si>
    <t>DZA</t>
  </si>
  <si>
    <t>Family Name 90</t>
  </si>
  <si>
    <t>Given Name 90</t>
  </si>
  <si>
    <t>Family Name 91</t>
  </si>
  <si>
    <t>Given Name 91</t>
  </si>
  <si>
    <t>Family Name 92</t>
  </si>
  <si>
    <t>Given Name 92</t>
  </si>
  <si>
    <t>Family Name 93</t>
  </si>
  <si>
    <t>Given Name 93</t>
  </si>
  <si>
    <t>True 556787990
5th Dec 2022</t>
  </si>
  <si>
    <t>Family Name 94</t>
  </si>
  <si>
    <t>Given Name 94</t>
  </si>
  <si>
    <t>Orchard Worker Bernie</t>
  </si>
  <si>
    <t>Family Name 95</t>
  </si>
  <si>
    <t>Given Name 95</t>
  </si>
  <si>
    <t>Family Name 96</t>
  </si>
  <si>
    <t>Given Name 96</t>
  </si>
  <si>
    <t>Family Name 97</t>
  </si>
  <si>
    <t>Given Name 97</t>
  </si>
  <si>
    <t>Orchard Supervisor</t>
  </si>
  <si>
    <t>Family Name 98</t>
  </si>
  <si>
    <t>Given Name 98</t>
  </si>
  <si>
    <t>FJI</t>
  </si>
  <si>
    <t>Family Name 99</t>
  </si>
  <si>
    <t>Given Name 99</t>
  </si>
  <si>
    <t>True Passport number 45465879
Expire date of visa 21 January 2022</t>
  </si>
  <si>
    <t>Family Name 100</t>
  </si>
  <si>
    <t>Given Name 100</t>
  </si>
  <si>
    <t>Family Name 101</t>
  </si>
  <si>
    <t>Given Name 101</t>
  </si>
  <si>
    <t>Family Name 102</t>
  </si>
  <si>
    <t>Given Name 102</t>
  </si>
  <si>
    <t>Family Name 103</t>
  </si>
  <si>
    <t>Given Name 103</t>
  </si>
  <si>
    <t>Forklift Driver</t>
  </si>
  <si>
    <t>Family Name 104</t>
  </si>
  <si>
    <t>Given Name 104</t>
  </si>
  <si>
    <t>True 41050994  30/12/2021</t>
  </si>
  <si>
    <t>Family Name 105</t>
  </si>
  <si>
    <t>Given Name 105</t>
  </si>
  <si>
    <t>Family Name 106</t>
  </si>
  <si>
    <t>Given Name 106</t>
  </si>
  <si>
    <t>Orchard Worker—RSE</t>
  </si>
  <si>
    <t>Family Name 107</t>
  </si>
  <si>
    <t>Given Name 107</t>
  </si>
  <si>
    <t>Family Name 108</t>
  </si>
  <si>
    <t>Given Name 108</t>
  </si>
  <si>
    <t>Family Name 109</t>
  </si>
  <si>
    <t>Given Name 109</t>
  </si>
  <si>
    <t>Family Name 110</t>
  </si>
  <si>
    <t>Given Name 110</t>
  </si>
  <si>
    <t>Family Name 111</t>
  </si>
  <si>
    <t>Given Name 111</t>
  </si>
  <si>
    <t>Family Name 112</t>
  </si>
  <si>
    <t>Given Name 112</t>
  </si>
  <si>
    <t>Family Name 113</t>
  </si>
  <si>
    <t>Given Name 113</t>
  </si>
  <si>
    <t>Family Name 114</t>
  </si>
  <si>
    <t>Given Name 114</t>
  </si>
  <si>
    <t>Family Name 115</t>
  </si>
  <si>
    <t>Given Name 115</t>
  </si>
  <si>
    <t>Family Name 116</t>
  </si>
  <si>
    <t>Given Name 116</t>
  </si>
  <si>
    <t>Family Name 117</t>
  </si>
  <si>
    <t>Given Name 117</t>
  </si>
  <si>
    <t>Family Name 118</t>
  </si>
  <si>
    <t>Given Name 118</t>
  </si>
  <si>
    <t>Family Name 119</t>
  </si>
  <si>
    <t>Given Name 119</t>
  </si>
  <si>
    <t>Family Name 120</t>
  </si>
  <si>
    <t>Given Name 120</t>
  </si>
  <si>
    <t>Family Name 121</t>
  </si>
  <si>
    <t>Given Name 121</t>
  </si>
  <si>
    <t>WSM</t>
  </si>
  <si>
    <t>Family Name 122</t>
  </si>
  <si>
    <t>Given Name 122</t>
  </si>
  <si>
    <t>True Passport Nr.42023820, visa exp. 22.1.2023</t>
  </si>
  <si>
    <t>Family Name 123</t>
  </si>
  <si>
    <t>Given Name 123</t>
  </si>
  <si>
    <t>Family Name 124</t>
  </si>
  <si>
    <t>Given Name 124</t>
  </si>
  <si>
    <t>True C8VMYTL75 18.03.2023</t>
  </si>
  <si>
    <t>Family Name 125</t>
  </si>
  <si>
    <t>Given Name 125</t>
  </si>
  <si>
    <t>Family Name 126</t>
  </si>
  <si>
    <t>Given Name 126</t>
  </si>
  <si>
    <t>Family Name 127</t>
  </si>
  <si>
    <t>Given Name 127</t>
  </si>
  <si>
    <t>Family Name 128</t>
  </si>
  <si>
    <t>Given Name 128</t>
  </si>
  <si>
    <t>True 43938305, visa expires 16th Aug 2021</t>
  </si>
  <si>
    <t>Family Name 129</t>
  </si>
  <si>
    <t>Given Name 129</t>
  </si>
  <si>
    <t>Family Name 130</t>
  </si>
  <si>
    <t>Given Name 130</t>
  </si>
  <si>
    <t>True GF139400   06/30/2021</t>
  </si>
  <si>
    <t>CAN</t>
  </si>
  <si>
    <t>Work Status per month</t>
  </si>
  <si>
    <t xml:space="preserve"> Month</t>
  </si>
  <si>
    <t>Work status</t>
  </si>
  <si>
    <t>2021-Feb</t>
  </si>
  <si>
    <t>2021-May</t>
  </si>
  <si>
    <t>2021-Jul</t>
  </si>
  <si>
    <t>2021-Aug</t>
  </si>
  <si>
    <t>2021-Oct</t>
  </si>
  <si>
    <t>2021-Nov</t>
  </si>
  <si>
    <t>2021-Dec</t>
  </si>
  <si>
    <t>2022-Jan</t>
  </si>
  <si>
    <t>Grand Total</t>
  </si>
  <si>
    <t>Nationality</t>
  </si>
  <si>
    <t>Date of birth</t>
  </si>
  <si>
    <t>Position held</t>
  </si>
  <si>
    <t>Visa expiry date</t>
  </si>
  <si>
    <t>Given Name 104 Family Name 104</t>
  </si>
  <si>
    <t>41050994</t>
  </si>
  <si>
    <t>30/12/2021</t>
  </si>
  <si>
    <t>Given Name 12 Family Name 12</t>
  </si>
  <si>
    <t>360115886</t>
  </si>
  <si>
    <t>01/04/2031</t>
  </si>
  <si>
    <t>Given Name 122 Family Name 122</t>
  </si>
  <si>
    <t>42023820</t>
  </si>
  <si>
    <t>22.1.2023</t>
  </si>
  <si>
    <t>Given Name 128 Family Name 128</t>
  </si>
  <si>
    <t>43938305</t>
  </si>
  <si>
    <t>16th Aug 2021</t>
  </si>
  <si>
    <t>Given Name 26 Family Name 26</t>
  </si>
  <si>
    <t>531461236</t>
  </si>
  <si>
    <t>Given Name 36 Family Name 36</t>
  </si>
  <si>
    <t>42942512</t>
  </si>
  <si>
    <t>13.8.2021</t>
  </si>
  <si>
    <t>Given Name 38 Family Name 38</t>
  </si>
  <si>
    <t>30.06.20</t>
  </si>
  <si>
    <t>Given Name 48 Family Name 48</t>
  </si>
  <si>
    <t>42864951</t>
  </si>
  <si>
    <t>30th June 2021</t>
  </si>
  <si>
    <t>Given Name 89 Family Name 89</t>
  </si>
  <si>
    <t>expire March 2022</t>
  </si>
  <si>
    <t>Given Name 93 Family Name 93</t>
  </si>
  <si>
    <t>556787990</t>
  </si>
  <si>
    <t>5th Dec 2022</t>
  </si>
  <si>
    <t>Given Name 99 Family Name 99</t>
  </si>
  <si>
    <t>45465879</t>
  </si>
  <si>
    <t>21 January 2022</t>
  </si>
  <si>
    <t>Work Status by Month of Year Employment Start Count</t>
  </si>
  <si>
    <t>Employment Start by Month of Year</t>
  </si>
  <si>
    <t>Work Status</t>
  </si>
  <si>
    <t>2021-Mar</t>
  </si>
  <si>
    <t>2021-Apr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</si>
</sst>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yyyy&quot;-&quot;mm&quot;-&quot;dd"/>
    <numFmt numFmtId="165" formatCode="mmm d, yyyy"/>
    <numFmt numFmtId="166" formatCode="mmm dd, yyyy"/>
    <numFmt numFmtId="167" formatCode="mmmm dd, yyyy"/>
    <numFmt numFmtId="168" formatCode="mmmm d, yyyy"/>
    <numFmt numFmtId="169" formatCode="mmmyy"/>
    <numFmt numFmtId="170" formatCode="m/d/yyyy h:mm:ss"/>
  </numFmts>
  <fonts count="6">
    <font>
      <sz val="10.0"/>
      <color rgb="FF000000"/>
      <name val="Arial"/>
      <scheme val="minor"/>
    </font>
    <font>
      <color theme="1"/>
      <name val="Arial"/>
      <scheme val="minor"/>
    </font>
    <font/>
    <font>
      <b/>
      <color theme="1"/>
      <name val="Arial"/>
      <scheme val="minor"/>
    </font>
    <font>
      <u/>
      <color rgb="FF0000FF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right style="thin">
        <color rgb="FFFFFFFF"/>
      </right>
      <top style="thin">
        <color rgb="FFFFFFFF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1" numFmtId="0" xfId="0" applyBorder="1" applyFont="1"/>
    <xf borderId="5" fillId="0" fontId="1" numFmtId="0" xfId="0" applyBorder="1" applyFont="1"/>
    <xf borderId="6" fillId="2" fontId="3" numFmtId="0" xfId="0" applyBorder="1" applyFill="1" applyFont="1"/>
    <xf borderId="6" fillId="2" fontId="1" numFmtId="0" xfId="0" applyBorder="1" applyFont="1"/>
    <xf borderId="6" fillId="2" fontId="3" numFmtId="0" xfId="0" applyBorder="1" applyFont="1"/>
    <xf borderId="6" fillId="2" fontId="1" numFmtId="0" xfId="0" applyBorder="1" applyFont="1"/>
    <xf borderId="6" fillId="3" fontId="3" numFmtId="0" xfId="0" applyAlignment="1" applyBorder="1" applyFill="1" applyFont="1">
      <alignment horizontal="center"/>
    </xf>
    <xf borderId="6" fillId="3" fontId="1" numFmtId="0" xfId="0" applyBorder="1" applyFont="1"/>
    <xf borderId="6" fillId="3" fontId="1" numFmtId="0" xfId="0" applyAlignment="1" applyBorder="1" applyFont="1">
      <alignment horizontal="center"/>
    </xf>
    <xf borderId="6" fillId="3" fontId="1" numFmtId="164" xfId="0" applyBorder="1" applyFont="1" applyNumberFormat="1"/>
    <xf borderId="6" fillId="3" fontId="1" numFmtId="0" xfId="0" applyBorder="1" applyFont="1"/>
    <xf borderId="7" fillId="0" fontId="3" numFmtId="0" xfId="0" applyBorder="1" applyFont="1"/>
    <xf borderId="7" fillId="0" fontId="1" numFmtId="0" xfId="0" applyBorder="1" applyFont="1"/>
    <xf borderId="8" fillId="0" fontId="1" numFmtId="0" xfId="0" applyBorder="1" applyFont="1"/>
    <xf borderId="4" fillId="0" fontId="1" numFmtId="0" xfId="0" applyBorder="1" applyFont="1"/>
    <xf borderId="2" fillId="0" fontId="1" numFmtId="0" xfId="0" applyBorder="1" applyFont="1"/>
    <xf borderId="9" fillId="0" fontId="4" numFmtId="0" xfId="0" applyAlignment="1" applyBorder="1" applyFont="1">
      <alignment readingOrder="0"/>
    </xf>
    <xf borderId="0" fillId="0" fontId="1" numFmtId="0" xfId="0" applyAlignment="1" applyFont="1">
      <alignment horizontal="right" readingOrder="0"/>
    </xf>
    <xf borderId="0" fillId="0" fontId="3" numFmtId="0" xfId="0" applyFont="1"/>
    <xf borderId="0" fillId="4" fontId="5" numFmtId="164" xfId="0" applyAlignment="1" applyFill="1" applyFont="1" applyNumberFormat="1">
      <alignment vertical="bottom"/>
    </xf>
    <xf borderId="0" fillId="0" fontId="3" numFmtId="164" xfId="0" applyFont="1" applyNumberFormat="1"/>
    <xf borderId="0" fillId="3" fontId="3" numFmtId="0" xfId="0" applyAlignment="1" applyFont="1">
      <alignment readingOrder="0"/>
    </xf>
    <xf borderId="0" fillId="3" fontId="3" numFmtId="0" xfId="0" applyFont="1"/>
    <xf borderId="0" fillId="0" fontId="1" numFmtId="0" xfId="0" applyFont="1"/>
    <xf borderId="0" fillId="0" fontId="1" numFmtId="165" xfId="0" applyFont="1" applyNumberFormat="1"/>
    <xf borderId="0" fillId="0" fontId="1" numFmtId="164" xfId="0" applyFont="1" applyNumberFormat="1"/>
    <xf borderId="0" fillId="3" fontId="1" numFmtId="0" xfId="0" applyFont="1"/>
    <xf borderId="0" fillId="0" fontId="1" numFmtId="166" xfId="0" applyFont="1" applyNumberFormat="1"/>
    <xf borderId="0" fillId="0" fontId="1" numFmtId="167" xfId="0" applyFont="1" applyNumberFormat="1"/>
    <xf borderId="0" fillId="0" fontId="1" numFmtId="168" xfId="0" applyFont="1" applyNumberFormat="1"/>
    <xf borderId="0" fillId="0" fontId="1" numFmtId="0" xfId="0" applyFont="1"/>
    <xf borderId="0" fillId="0" fontId="1" numFmtId="164" xfId="0" applyFont="1" applyNumberFormat="1"/>
    <xf borderId="0" fillId="0" fontId="3" numFmtId="0" xfId="0" applyFont="1"/>
    <xf borderId="0" fillId="0" fontId="1" numFmtId="169" xfId="0" applyFont="1" applyNumberFormat="1"/>
    <xf borderId="0" fillId="0" fontId="1" numFmtId="0" xfId="0" applyAlignment="1" applyFont="1">
      <alignment shrinkToFit="0" wrapText="1"/>
    </xf>
    <xf borderId="0" fillId="0" fontId="1" numFmtId="17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3.xml"/><Relationship Id="rId10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11</xdr:row>
      <xdr:rowOff>85725</xdr:rowOff>
    </xdr:from>
    <xdr:ext cx="5705475" cy="27241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657225</xdr:colOff>
      <xdr:row>17</xdr:row>
      <xdr:rowOff>114300</xdr:rowOff>
    </xdr:from>
    <xdr:ext cx="10915650" cy="3171825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609600</xdr:colOff>
      <xdr:row>33</xdr:row>
      <xdr:rowOff>161925</xdr:rowOff>
    </xdr:from>
    <xdr:ext cx="9163050" cy="2724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13</xdr:row>
      <xdr:rowOff>123825</xdr:rowOff>
    </xdr:from>
    <xdr:ext cx="9763125" cy="3857625"/>
    <xdr:pic>
      <xdr:nvPicPr>
        <xdr:cNvPr id="0" name="image3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3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L133" sheet="Summary (paste export here)"/>
  </cacheSource>
  <cacheFields>
    <cacheField name="Status (Summary)" numFmtId="0">
      <sharedItems containsBlank="1">
        <s v="Contract agreed"/>
        <s v="Contract terminated"/>
        <m/>
      </sharedItems>
    </cacheField>
    <cacheField name="Name (Listing)" numFmtId="0">
      <sharedItems containsBlank="1">
        <s v="Orchard Worker"/>
        <s v="ORCHARD SUPERVISOR (SS)"/>
        <s v="Winter- Orchard Worker - Gisborne"/>
        <s v="Cleaner - Accommodation"/>
        <s v="Pastoral Carer"/>
        <s v="Summer—Orchard Worker—Gisborne"/>
        <s v="Permanent Orchard Role - Ethan"/>
        <s v="Machinery Operator"/>
        <s v="Permanent Orchard Role - (VU)"/>
        <s v="Permanent Orchard Role -  (VD)"/>
        <s v="RSE—Contract Extention"/>
        <s v="Orchard Worker Bernie"/>
        <s v="Orchard Supervisor"/>
        <s v="Forklift Driver"/>
        <s v="Orchard Worker—RSE"/>
        <m/>
      </sharedItems>
    </cacheField>
    <cacheField name="What is your date of birth? (Personal)" numFmtId="165">
      <sharedItems containsDate="1" containsString="0" containsBlank="1">
        <d v="2001-04-28T00:00:00Z"/>
        <d v="2004-03-07T00:00:00Z"/>
        <d v="2005-03-23T00:00:00Z"/>
        <d v="2003-11-29T00:00:00Z"/>
        <d v="1999-08-01T00:00:00Z"/>
        <d v="2001-11-07T00:00:00Z"/>
        <d v="2003-05-01T00:00:00Z"/>
        <d v="2001-12-14T00:00:00Z"/>
        <d v="2003-05-21T00:00:00Z"/>
        <d v="2004-06-22T00:00:00Z"/>
        <d v="1977-06-09T00:00:00Z"/>
        <d v="1992-01-26T00:00:00Z"/>
        <d v="1999-11-26T00:00:00Z"/>
        <d v="1999-09-21T00:00:00Z"/>
        <d v="2003-12-17T00:00:00Z"/>
        <d v="2000-06-07T00:00:00Z"/>
        <d v="2001-12-22T00:00:00Z"/>
        <d v="1982-09-21T00:00:00Z"/>
        <d v="1964-09-08T00:00:00Z"/>
        <d v="1972-04-07T00:00:00Z"/>
        <d v="2005-07-09T00:00:00Z"/>
        <d v="2001-09-17T00:00:00Z"/>
        <d v="1953-01-28T00:00:00Z"/>
        <d v="1999-09-09T00:00:00Z"/>
        <d v="2005-03-16T00:00:00Z"/>
        <d v="2001-08-27T00:00:00Z"/>
        <d v="2002-04-19T00:00:00Z"/>
        <d v="2002-11-17T00:00:00Z"/>
        <d v="1997-09-26T00:00:00Z"/>
        <d v="2005-11-26T00:00:00Z"/>
        <d v="2003-04-01T00:00:00Z"/>
        <d v="1985-01-20T00:00:00Z"/>
        <d v="1991-01-12T00:00:00Z"/>
        <m/>
        <d v="1978-10-21T00:00:00Z"/>
        <d v="1990-06-21T00:00:00Z"/>
        <d v="1996-04-25T00:00:00Z"/>
        <d v="1991-07-01T00:00:00Z"/>
        <d v="1981-07-07T00:00:00Z"/>
        <d v="2021-03-02T00:00:00Z"/>
        <d v="2000-09-15T00:00:00Z"/>
        <d v="2005-11-22T00:00:00Z"/>
        <d v="2003-06-07T00:00:00Z"/>
        <d v="1966-04-12T00:00:00Z"/>
        <d v="2001-09-24T00:00:00Z"/>
        <d v="2002-12-01T00:00:00Z"/>
        <d v="1974-11-29T00:00:00Z"/>
        <d v="1990-07-07T00:00:00Z"/>
        <d v="2003-04-02T00:00:00Z"/>
        <d v="2021-08-10T00:00:00Z"/>
        <d v="1982-02-09T00:00:00Z"/>
        <d v="1977-01-05T00:00:00Z"/>
        <d v="1981-06-11T00:00:00Z"/>
        <d v="1993-01-21T00:00:00Z"/>
        <d v="2003-05-12T00:00:00Z"/>
        <d v="2001-09-18T00:00:00Z"/>
        <d v="1999-08-11T00:00:00Z"/>
        <d v="2003-01-08T00:00:00Z"/>
        <d v="1986-10-13T00:00:00Z"/>
        <d v="2005-03-17T00:00:00Z"/>
        <d v="2002-10-03T00:00:00Z"/>
        <d v="1964-10-23T00:00:00Z"/>
        <d v="2002-07-01T00:00:00Z"/>
        <d v="2004-05-23T00:00:00Z"/>
        <d v="2006-01-13T00:00:00Z"/>
        <d v="2001-11-28T00:00:00Z"/>
        <d v="1992-07-20T00:00:00Z"/>
        <d v="1987-07-10T00:00:00Z"/>
        <d v="1987-02-07T00:00:00Z"/>
        <d v="2021-10-26T00:00:00Z"/>
        <d v="2003-11-11T00:00:00Z"/>
        <d v="2000-07-27T00:00:00Z"/>
        <d v="1975-12-11T00:00:00Z"/>
        <d v="1962-09-02T00:00:00Z"/>
        <d v="1987-12-26T00:00:00Z"/>
        <d v="1971-12-26T00:00:00Z"/>
        <d v="1990-01-08T00:00:00Z"/>
        <d v="1962-10-01T00:00:00Z"/>
        <d v="1985-07-15T00:00:00Z"/>
        <d v="1960-09-09T00:00:00Z"/>
        <d v="1964-07-24T00:00:00Z"/>
        <d v="1995-06-13T00:00:00Z"/>
        <d v="1998-08-03T00:00:00Z"/>
        <d v="1968-02-01T00:00:00Z"/>
        <d v="1993-06-26T00:00:00Z"/>
        <d v="1987-08-02T00:00:00Z"/>
        <d v="1985-01-24T00:00:00Z"/>
        <d v="1991-06-02T00:00:00Z"/>
        <d v="2021-04-07T00:00:00Z"/>
        <d v="1972-08-01T00:00:00Z"/>
        <d v="1976-08-15T00:00:00Z"/>
        <d v="2021-06-29T00:00:00Z"/>
        <d v="1985-04-15T00:00:00Z"/>
        <d v="1980-10-20T00:00:00Z"/>
        <d v="1992-04-11T00:00:00Z"/>
        <d v="1983-05-05T00:00:00Z"/>
        <d v="1988-03-07T00:00:00Z"/>
        <d v="1987-04-16T00:00:00Z"/>
        <d v="1994-02-27T00:00:00Z"/>
        <d v="2021-06-07T00:00:00Z"/>
        <d v="2021-05-11T00:00:00Z"/>
        <d v="1991-10-05T00:00:00Z"/>
        <d v="1979-10-22T00:00:00Z"/>
        <d v="1990-08-18T00:00:00Z"/>
        <d v="1993-08-26T00:00:00Z"/>
        <d v="1991-11-16T00:00:00Z"/>
        <d v="1988-11-21T00:00:00Z"/>
      </sharedItems>
    </cacheField>
    <cacheField name="Start (Listing)" numFmtId="164">
      <sharedItems containsDate="1" containsString="0" containsBlank="1">
        <d v="2022-01-11T00:00:00Z"/>
        <d v="2022-01-10T00:00:00Z"/>
        <d v="2021-12-06T00:00:00Z"/>
        <d v="2021-11-30T00:00:00Z"/>
        <d v="2021-11-17T00:00:00Z"/>
        <d v="2021-08-22T00:00:00Z"/>
        <d v="2021-05-17T00:00:00Z"/>
        <d v="2021-05-25T00:00:00Z"/>
        <d v="2021-10-23T00:00:00Z"/>
        <d v="2021-07-12T00:00:00Z"/>
        <d v="2021-10-29T00:00:00Z"/>
        <d v="2021-11-01T00:00:00Z"/>
        <d v="2021-10-27T00:00:00Z"/>
        <d v="2021-10-18T00:00:00Z"/>
        <d v="2021-10-07T00:00:00Z"/>
        <d v="2021-05-06T00:00:00Z"/>
        <d v="2021-02-03T00:00:00Z"/>
        <d v="2021-04-28T00:00:00Z"/>
        <d v="2021-08-13T00:00:00Z"/>
        <d v="2021-03-30T00:00:00Z"/>
        <m/>
      </sharedItems>
    </cacheField>
    <cacheField name="Family  Name (Personal)" numFmtId="0">
      <sharedItems containsBlank="1">
        <s v="Family Name 1"/>
        <s v="Family Name 2"/>
        <s v="Family Name 3"/>
        <s v="Family Name 4"/>
        <s v="Family Name 5"/>
        <s v="Family Name 6"/>
        <s v="Family Name 7"/>
        <s v="Family Name 8"/>
        <s v="Family Name 9"/>
        <s v="Family Name 10"/>
        <s v="Family Name 11"/>
        <s v="Family Name 12"/>
        <s v="Family Name 13"/>
        <s v="Family Name 14"/>
        <s v="Family Name 15"/>
        <s v="Family Name 16"/>
        <s v="Family Name 17"/>
        <s v="Family Name 18"/>
        <s v="Family Name 19"/>
        <s v="Family Name 20"/>
        <s v="Family Name 21"/>
        <s v="Family Name 22"/>
        <s v="Family Name 23"/>
        <s v="Family Name 24"/>
        <s v="Family Name 25"/>
        <s v="Family Name 26"/>
        <s v="Family Name 27"/>
        <s v="Family Name 28"/>
        <s v="Family Name 29"/>
        <s v="Family Name 30"/>
        <s v="Family Name 31"/>
        <s v="Family Name 32"/>
        <s v="Family Name 33"/>
        <s v="Family Name 34"/>
        <s v="Family Name 35"/>
        <s v="Family Name 36"/>
        <s v="Family Name 37"/>
        <s v="Family Name 38"/>
        <s v="Family Name 39"/>
        <s v="Family Name 40"/>
        <s v="Family Name 41"/>
        <s v="Family Name 42"/>
        <s v="Family Name 43"/>
        <s v="Family Name 44"/>
        <s v="Family Name 45"/>
        <s v="Family Name 46"/>
        <s v="Family Name 47"/>
        <s v="Family Name 48"/>
        <s v="Family Name 49"/>
        <s v="Family Name 50"/>
        <s v="Family Name 51"/>
        <s v="Family Name 52"/>
        <s v="Family Name 53"/>
        <s v="Family Name 54"/>
        <s v="Family Name 55"/>
        <s v="Family Name 56"/>
        <s v="Family Name 57"/>
        <s v="Family Name 58"/>
        <s v="Family Name 59"/>
        <s v="Family Name 60"/>
        <s v="Family Name 61"/>
        <s v="Family Name 62"/>
        <s v="Family Name 63"/>
        <s v="Family Name 64"/>
        <s v="Family Name 65"/>
        <s v="Family Name 66"/>
        <s v="Family Name 67"/>
        <s v="Family Name 68"/>
        <s v="Family Name 69"/>
        <s v="Family Name 70"/>
        <s v="Family Name 71"/>
        <s v="Family Name 72"/>
        <s v="Family Name 73"/>
        <s v="Family Name 74"/>
        <s v="Family Name 75"/>
        <s v="Family Name 76"/>
        <s v="Family Name 77"/>
        <s v="Family Name 78"/>
        <s v="Family Name 79"/>
        <s v="Family Name 80"/>
        <s v="Family Name 81"/>
        <s v="Family Name 82"/>
        <s v="Family Name 83"/>
        <s v="Family Name 84"/>
        <s v="Family Name 85"/>
        <s v="Family Name 86"/>
        <s v="Family Name 87"/>
        <s v="Family Name 88"/>
        <s v="Family Name 89"/>
        <s v="Family Name 90"/>
        <s v="Family Name 91"/>
        <s v="Family Name 92"/>
        <s v="Family Name 93"/>
        <s v="Family Name 94"/>
        <s v="Family Name 95"/>
        <s v="Family Name 96"/>
        <s v="Family Name 97"/>
        <s v="Family Name 98"/>
        <s v="Family Name 99"/>
        <s v="Family Name 100"/>
        <s v="Family Name 101"/>
        <s v="Family Name 102"/>
        <s v="Family Name 103"/>
        <s v="Family Name 104"/>
        <s v="Family Name 105"/>
        <s v="Family Name 106"/>
        <s v="Family Name 107"/>
        <s v="Family Name 108"/>
        <s v="Family Name 109"/>
        <s v="Family Name 110"/>
        <s v="Family Name 111"/>
        <s v="Family Name 112"/>
        <s v="Family Name 113"/>
        <s v="Family Name 114"/>
        <s v="Family Name 115"/>
        <s v="Family Name 116"/>
        <s v="Family Name 117"/>
        <s v="Family Name 118"/>
        <s v="Family Name 119"/>
        <s v="Family Name 120"/>
        <s v="Family Name 121"/>
        <s v="Family Name 122"/>
        <s v="Family Name 123"/>
        <s v="Family Name 124"/>
        <s v="Family Name 125"/>
        <s v="Family Name 126"/>
        <s v="Family Name 127"/>
        <s v="Family Name 128"/>
        <s v="Family Name 129"/>
        <s v="Family Name 130"/>
        <m/>
      </sharedItems>
    </cacheField>
    <cacheField name="Given  Name (Personal)" numFmtId="0">
      <sharedItems containsBlank="1">
        <s v="Given Name 1"/>
        <s v="Given Name 2"/>
        <s v="Given Name 3"/>
        <s v="Given Name 4"/>
        <s v="Given Name 5"/>
        <s v="Given Name 6"/>
        <s v="Given Name 7"/>
        <s v="Given Name 8"/>
        <s v="Given Name 9"/>
        <s v="Given Name 10"/>
        <s v="Given Name 11"/>
        <s v="Given Name 12"/>
        <s v="Given Name 13"/>
        <s v="Given Name 14"/>
        <s v="Given Name 15"/>
        <s v="Given Name 16"/>
        <s v="Given Name 17"/>
        <s v="Given Name 18"/>
        <s v="Given Name 19"/>
        <s v="Given Name 20"/>
        <s v="Given Name 21"/>
        <s v="Given Name 22"/>
        <s v="Given Name 23"/>
        <s v="Given Name 24"/>
        <s v="Given Name 25"/>
        <s v="Given Name 26"/>
        <s v="Given Name 27"/>
        <s v="Given Name 28"/>
        <s v="Given Name 29"/>
        <s v="Given Name 30"/>
        <s v="Given Name 31"/>
        <s v="Given Name 32"/>
        <s v="Given Name 33"/>
        <s v="Given Name 34"/>
        <s v="Given Name 35"/>
        <s v="Given Name 36"/>
        <s v="Given Name 37"/>
        <s v="Given Name 38"/>
        <s v="Given Name 39"/>
        <s v="Given Name 40"/>
        <s v="Given Name 41"/>
        <s v="Given Name 42"/>
        <s v="Given Name 43"/>
        <s v="Given Name 44"/>
        <s v="Given Name 45"/>
        <s v="Given Name 46"/>
        <s v="Given Name 47"/>
        <s v="Given Name 48"/>
        <s v="Given Name 49"/>
        <s v="Given Name 50"/>
        <s v="Given Name 51"/>
        <s v="Given Name 52"/>
        <s v="Given Name 53"/>
        <s v="Given Name 54"/>
        <s v="Given Name 55"/>
        <s v="Given Name 56"/>
        <s v="Given Name 57"/>
        <s v="Given Name 58"/>
        <s v="Given Name 59"/>
        <s v="Given Name 60"/>
        <s v="Given Name 61"/>
        <s v="Given Name 62"/>
        <s v="Given Name 63"/>
        <s v="Given Name 64"/>
        <s v="Given Name 65"/>
        <s v="Given Name 66"/>
        <s v="Given Name 67"/>
        <s v="Given Name 68"/>
        <s v="Given Name 69"/>
        <s v="Given Name 70"/>
        <s v="Given Name 71"/>
        <s v="Given Name 72"/>
        <s v="Given Name 73"/>
        <s v="Given Name 74"/>
        <s v="Given Name 75"/>
        <s v="Given Name 76"/>
        <s v="Given Name 77"/>
        <s v="Given Name 78"/>
        <s v="Given Name 79"/>
        <s v="Given Name 80"/>
        <s v="Given Name 81"/>
        <s v="Given Name 82"/>
        <s v="Given Name 83"/>
        <s v="Given Name 84"/>
        <s v="Given Name 85"/>
        <s v="Given Name 86"/>
        <s v="Given Name 87"/>
        <s v="Given Name 88"/>
        <s v="Given Name 89"/>
        <s v="Given Name 90"/>
        <s v="Given Name 91"/>
        <s v="Given Name 92"/>
        <s v="Given Name 93"/>
        <s v="Given Name 94"/>
        <s v="Given Name 95"/>
        <s v="Given Name 96"/>
        <s v="Given Name 97"/>
        <s v="Given Name 98"/>
        <s v="Given Name 99"/>
        <s v="Given Name 100"/>
        <s v="Given Name 101"/>
        <s v="Given Name 102"/>
        <s v="Given Name 103"/>
        <s v="Given Name 104"/>
        <s v="Given Name 105"/>
        <s v="Given Name 106"/>
        <s v="Given Name 107"/>
        <s v="Given Name 108"/>
        <s v="Given Name 109"/>
        <s v="Given Name 110"/>
        <s v="Given Name 111"/>
        <s v="Given Name 112"/>
        <s v="Given Name 113"/>
        <s v="Given Name 114"/>
        <s v="Given Name 115"/>
        <s v="Given Name 116"/>
        <s v="Given Name 117"/>
        <s v="Given Name 118"/>
        <s v="Given Name 119"/>
        <s v="Given Name 120"/>
        <s v="Given Name 121"/>
        <s v="Given Name 122"/>
        <s v="Given Name 123"/>
        <s v="Given Name 124"/>
        <s v="Given Name 125"/>
        <s v="Given Name 126"/>
        <s v="Given Name 127"/>
        <s v="Given Name 128"/>
        <s v="Given Name 129"/>
        <s v="Given Name 130"/>
        <m/>
      </sharedItems>
    </cacheField>
    <cacheField name="Do you require a visa to legally work in  New  Zealand?  If yes, please provide your passport number and the date that the visa will expire (Personal)" numFmtId="0">
      <sharedItems containsBlank="1">
        <b v="0"/>
        <s v="True DM234823, 03.09.2023"/>
        <s v="True Passport number:360115886&#10;Date of expiry: 01/04/2031"/>
        <s v="True Passport Number P6615066B&#10;Visa Expiry 06/08/2025"/>
        <s v="True P1852549A, visa valid until 30th July 2022"/>
        <s v="True 102628, 01/11/2023"/>
        <s v="True Permanent Resident Visa with indefinite expiry. British passport number 531461236"/>
        <s v="True 42942512, 13.8.2021"/>
        <s v="True 30.06.20 expiry, passport copy send per mail"/>
        <s v="True 42864951, 30th June 2021"/>
        <b v="1"/>
        <s v="True Visa work expire March 2022"/>
        <s v="True 556787990&#10;5th Dec 2022"/>
        <m/>
        <s v="True Passport number 45465879&#10;Expire date of visa 21 January 2022"/>
        <s v="True 41050994  30/12/2021"/>
        <s v="True Passport Nr.42023820, visa exp. 22.1.2023"/>
        <s v="True C8VMYTL75 18.03.2023"/>
        <s v="True 43938305, visa expires 16th Aug 2021"/>
        <s v="True GF139400   06/30/2021"/>
      </sharedItems>
    </cacheField>
    <cacheField name="What is your work status? (Personal)" numFmtId="0">
      <sharedItems containsBlank="1">
        <s v="New Zealand citizen"/>
        <s v="New Zealand or Australian citizen"/>
        <s v="New Zealand resident"/>
        <s v="SSE"/>
        <s v="Work permit"/>
        <s v="New Zealand residence visa"/>
        <s v="Working holiday visa"/>
        <s v="RSE"/>
        <m/>
      </sharedItems>
    </cacheField>
    <cacheField name="Nationality (Personal)" numFmtId="0">
      <sharedItems containsBlank="1">
        <s v="NZL"/>
        <s v="AUS"/>
        <s v="IND"/>
        <s v="TWN"/>
        <s v="PHL"/>
        <s v="TON"/>
        <s v="GBR"/>
        <m/>
        <s v="CZE"/>
        <s v="DEU"/>
        <s v="VUT"/>
        <s v="DZA"/>
        <s v="FJI"/>
        <s v="WSM"/>
        <s v="CAN"/>
      </sharedItems>
    </cacheField>
    <cacheField name="Worker name" numFmtId="0">
      <sharedItems containsBlank="1">
        <s v="Given Name 1 Family Name 1"/>
        <s v="Given Name 2 Family Name 2"/>
        <s v="Given Name 3 Family Name 3"/>
        <s v="Given Name 4 Family Name 4"/>
        <s v="Given Name 5 Family Name 5"/>
        <s v="Given Name 6 Family Name 6"/>
        <s v="Given Name 7 Family Name 7"/>
        <s v="Given Name 8 Family Name 8"/>
        <s v="Given Name 9 Family Name 9"/>
        <s v="Given Name 10 Family Name 10"/>
        <s v="Given Name 11 Family Name 11"/>
        <s v="Given Name 12 Family Name 12"/>
        <s v="Given Name 13 Family Name 13"/>
        <s v="Given Name 14 Family Name 14"/>
        <s v="Given Name 15 Family Name 15"/>
        <s v="Given Name 16 Family Name 16"/>
        <s v="Given Name 17 Family Name 17"/>
        <s v="Given Name 18 Family Name 18"/>
        <s v="Given Name 19 Family Name 19"/>
        <s v="Given Name 20 Family Name 20"/>
        <s v="Given Name 21 Family Name 21"/>
        <s v="Given Name 22 Family Name 22"/>
        <s v="Given Name 23 Family Name 23"/>
        <s v="Given Name 24 Family Name 24"/>
        <s v="Given Name 25 Family Name 25"/>
        <s v="Given Name 26 Family Name 26"/>
        <s v="Given Name 27 Family Name 27"/>
        <s v="Given Name 28 Family Name 28"/>
        <s v="Given Name 29 Family Name 29"/>
        <s v="Given Name 30 Family Name 30"/>
        <s v="Given Name 31 Family Name 31"/>
        <s v="Given Name 32 Family Name 32"/>
        <s v="Given Name 33 Family Name 33"/>
        <s v="Given Name 34 Family Name 34"/>
        <s v="Given Name 35 Family Name 35"/>
        <s v="Given Name 36 Family Name 36"/>
        <s v="Given Name 37 Family Name 37"/>
        <s v="Given Name 38 Family Name 38"/>
        <s v="Given Name 39 Family Name 39"/>
        <s v="Given Name 40 Family Name 40"/>
        <s v="Given Name 41 Family Name 41"/>
        <s v="Given Name 42 Family Name 42"/>
        <s v="Given Name 43 Family Name 43"/>
        <s v="Given Name 44 Family Name 44"/>
        <s v="Given Name 45 Family Name 45"/>
        <s v="Given Name 46 Family Name 46"/>
        <s v="Given Name 47 Family Name 47"/>
        <s v="Given Name 48 Family Name 48"/>
        <s v="Given Name 49 Family Name 49"/>
        <s v="Given Name 50 Family Name 50"/>
        <s v="Given Name 51 Family Name 51"/>
        <s v="Given Name 52 Family Name 52"/>
        <s v="Given Name 53 Family Name 53"/>
        <s v="Given Name 54 Family Name 54"/>
        <s v="Given Name 55 Family Name 55"/>
        <s v="Given Name 56 Family Name 56"/>
        <s v="Given Name 57 Family Name 57"/>
        <s v="Given Name 58 Family Name 58"/>
        <s v="Given Name 59 Family Name 59"/>
        <s v="Given Name 60 Family Name 60"/>
        <s v="Given Name 61 Family Name 61"/>
        <s v="Given Name 62 Family Name 62"/>
        <s v="Given Name 63 Family Name 63"/>
        <s v="Given Name 64 Family Name 64"/>
        <s v="Given Name 65 Family Name 65"/>
        <s v="Given Name 66 Family Name 66"/>
        <s v="Given Name 67 Family Name 67"/>
        <s v="Given Name 68 Family Name 68"/>
        <s v="Given Name 69 Family Name 69"/>
        <s v="Given Name 70 Family Name 70"/>
        <s v="Given Name 71 Family Name 71"/>
        <s v="Given Name 72 Family Name 72"/>
        <s v="Given Name 73 Family Name 73"/>
        <s v="Given Name 74 Family Name 74"/>
        <s v="Given Name 75 Family Name 75"/>
        <s v="Given Name 76 Family Name 76"/>
        <s v="Given Name 77 Family Name 77"/>
        <s v="Given Name 78 Family Name 78"/>
        <s v="Given Name 79 Family Name 79"/>
        <s v="Given Name 80 Family Name 80"/>
        <s v="Given Name 81 Family Name 81"/>
        <s v="Given Name 82 Family Name 82"/>
        <s v="Given Name 83 Family Name 83"/>
        <s v="Given Name 84 Family Name 84"/>
        <s v="Given Name 85 Family Name 85"/>
        <s v="Given Name 86 Family Name 86"/>
        <s v="Given Name 87 Family Name 87"/>
        <s v="Given Name 88 Family Name 88"/>
        <s v="Given Name 89 Family Name 89"/>
        <s v="Given Name 90 Family Name 90"/>
        <s v="Given Name 91 Family Name 91"/>
        <s v="Given Name 92 Family Name 92"/>
        <s v="Given Name 93 Family Name 93"/>
        <s v="Given Name 94 Family Name 94"/>
        <s v="Given Name 95 Family Name 95"/>
        <s v="Given Name 96 Family Name 96"/>
        <s v="Given Name 97 Family Name 97"/>
        <s v="Given Name 98 Family Name 98"/>
        <s v="Given Name 99 Family Name 99"/>
        <s v="Given Name 100 Family Name 100"/>
        <s v="Given Name 101 Family Name 101"/>
        <s v="Given Name 102 Family Name 102"/>
        <s v="Given Name 103 Family Name 103"/>
        <s v="Given Name 104 Family Name 104"/>
        <s v="Given Name 105 Family Name 105"/>
        <s v="Given Name 106 Family Name 106"/>
        <s v="Given Name 107 Family Name 107"/>
        <s v="Given Name 108 Family Name 108"/>
        <s v="Given Name 109 Family Name 109"/>
        <s v="Given Name 110 Family Name 110"/>
        <s v="Given Name 111 Family Name 111"/>
        <s v="Given Name 112 Family Name 112"/>
        <s v="Given Name 113 Family Name 113"/>
        <s v="Given Name 114 Family Name 114"/>
        <s v="Given Name 115 Family Name 115"/>
        <s v="Given Name 116 Family Name 116"/>
        <s v="Given Name 117 Family Name 117"/>
        <s v="Given Name 118 Family Name 118"/>
        <s v="Given Name 119 Family Name 119"/>
        <s v="Given Name 120 Family Name 120"/>
        <s v="Given Name 121 Family Name 121"/>
        <s v="Given Name 122 Family Name 122"/>
        <s v="Given Name 123 Family Name 123"/>
        <s v="Given Name 124 Family Name 124"/>
        <s v="Given Name 125 Family Name 125"/>
        <s v="Given Name 126 Family Name 126"/>
        <s v="Given Name 127 Family Name 127"/>
        <s v="Given Name 128 Family Name 128"/>
        <s v="Given Name 129 Family Name 129"/>
        <s v="Given Name 130 Family Name 130"/>
        <m/>
      </sharedItems>
    </cacheField>
    <cacheField name="Passport Number" numFmtId="0">
      <sharedItems containsBlank="1">
        <s v=""/>
        <s v="DM234823"/>
        <s v="360115886"/>
        <s v="P6615066B"/>
        <s v="P1852549A"/>
        <s v="102628"/>
        <s v="531461236"/>
        <s v="42942512"/>
        <m/>
        <s v="42864951"/>
        <s v="556787990"/>
        <s v="45465879"/>
        <s v="41050994"/>
        <s v="42023820"/>
        <s v="C8VMYTL75"/>
        <s v="43938305"/>
        <s v="GF139400"/>
      </sharedItems>
    </cacheField>
    <cacheField name="Visa Expiry" numFmtId="0">
      <sharedItems containsBlank="1">
        <s v=""/>
        <s v="03.09.2023"/>
        <s v="01/04/2031"/>
        <s v="06/08/2025"/>
        <s v="30th July 2022"/>
        <s v="01/11/2023"/>
        <m/>
        <s v="13.8.2021"/>
        <s v="30.06.20"/>
        <s v="30th June 2021"/>
        <s v="expire March 2022"/>
        <s v="5th Dec 2022"/>
        <s v="21 January 2022"/>
        <s v="30/12/2021"/>
        <s v="22.1.2023"/>
        <s v="18.03.2023"/>
        <s v="16th Aug 2021"/>
        <s v="06/30/202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L133" sheet="Summary (paste export here)"/>
  </cacheSource>
  <cacheFields>
    <cacheField name="Status (Summary)" numFmtId="0">
      <sharedItems containsBlank="1">
        <s v="Contract agreed"/>
        <s v="Contract terminated"/>
        <m/>
      </sharedItems>
    </cacheField>
    <cacheField name="Name (Listing)" numFmtId="0">
      <sharedItems containsBlank="1">
        <s v="Orchard Worker"/>
        <s v="ORCHARD SUPERVISOR (SS)"/>
        <s v="Winter- Orchard Worker - Gisborne"/>
        <s v="Cleaner - Accommodation"/>
        <s v="Pastoral Carer"/>
        <s v="Summer—Orchard Worker—Gisborne"/>
        <s v="Permanent Orchard Role - Ethan"/>
        <s v="Machinery Operator"/>
        <s v="Permanent Orchard Role - (VU)"/>
        <s v="Permanent Orchard Role -  (VD)"/>
        <s v="RSE—Contract Extention"/>
        <s v="Orchard Worker Bernie"/>
        <s v="Orchard Supervisor"/>
        <s v="Forklift Driver"/>
        <s v="Orchard Worker—RSE"/>
        <m/>
      </sharedItems>
    </cacheField>
    <cacheField name="What is your date of birth? (Personal)" numFmtId="165">
      <sharedItems containsDate="1" containsString="0" containsBlank="1">
        <d v="2001-04-28T00:00:00Z"/>
        <d v="2004-03-07T00:00:00Z"/>
        <d v="2005-03-23T00:00:00Z"/>
        <d v="2003-11-29T00:00:00Z"/>
        <d v="1999-08-01T00:00:00Z"/>
        <d v="2001-11-07T00:00:00Z"/>
        <d v="2003-05-01T00:00:00Z"/>
        <d v="2001-12-14T00:00:00Z"/>
        <d v="2003-05-21T00:00:00Z"/>
        <d v="2004-06-22T00:00:00Z"/>
        <d v="1977-06-09T00:00:00Z"/>
        <d v="1992-01-26T00:00:00Z"/>
        <d v="1999-11-26T00:00:00Z"/>
        <d v="1999-09-21T00:00:00Z"/>
        <d v="2003-12-17T00:00:00Z"/>
        <d v="2000-06-07T00:00:00Z"/>
        <d v="2001-12-22T00:00:00Z"/>
        <d v="1982-09-21T00:00:00Z"/>
        <d v="1964-09-08T00:00:00Z"/>
        <d v="1972-04-07T00:00:00Z"/>
        <d v="2005-07-09T00:00:00Z"/>
        <d v="2001-09-17T00:00:00Z"/>
        <d v="1953-01-28T00:00:00Z"/>
        <d v="1999-09-09T00:00:00Z"/>
        <d v="2005-03-16T00:00:00Z"/>
        <d v="2001-08-27T00:00:00Z"/>
        <d v="2002-04-19T00:00:00Z"/>
        <d v="2002-11-17T00:00:00Z"/>
        <d v="1997-09-26T00:00:00Z"/>
        <d v="2005-11-26T00:00:00Z"/>
        <d v="2003-04-01T00:00:00Z"/>
        <d v="1985-01-20T00:00:00Z"/>
        <d v="1991-01-12T00:00:00Z"/>
        <m/>
        <d v="1978-10-21T00:00:00Z"/>
        <d v="1990-06-21T00:00:00Z"/>
        <d v="1996-04-25T00:00:00Z"/>
        <d v="1991-07-01T00:00:00Z"/>
        <d v="1981-07-07T00:00:00Z"/>
        <d v="2021-03-02T00:00:00Z"/>
        <d v="2000-09-15T00:00:00Z"/>
        <d v="2005-11-22T00:00:00Z"/>
        <d v="2003-06-07T00:00:00Z"/>
        <d v="1966-04-12T00:00:00Z"/>
        <d v="2001-09-24T00:00:00Z"/>
        <d v="2002-12-01T00:00:00Z"/>
        <d v="1974-11-29T00:00:00Z"/>
        <d v="1990-07-07T00:00:00Z"/>
        <d v="2003-04-02T00:00:00Z"/>
        <d v="2021-08-10T00:00:00Z"/>
        <d v="1982-02-09T00:00:00Z"/>
        <d v="1977-01-05T00:00:00Z"/>
        <d v="1981-06-11T00:00:00Z"/>
        <d v="1993-01-21T00:00:00Z"/>
        <d v="2003-05-12T00:00:00Z"/>
        <d v="2001-09-18T00:00:00Z"/>
        <d v="1999-08-11T00:00:00Z"/>
        <d v="2003-01-08T00:00:00Z"/>
        <d v="1986-10-13T00:00:00Z"/>
        <d v="2005-03-17T00:00:00Z"/>
        <d v="2002-10-03T00:00:00Z"/>
        <d v="1964-10-23T00:00:00Z"/>
        <d v="2002-07-01T00:00:00Z"/>
        <d v="2004-05-23T00:00:00Z"/>
        <d v="2006-01-13T00:00:00Z"/>
        <d v="2001-11-28T00:00:00Z"/>
        <d v="1992-07-20T00:00:00Z"/>
        <d v="1987-07-10T00:00:00Z"/>
        <d v="1987-02-07T00:00:00Z"/>
        <d v="2021-10-26T00:00:00Z"/>
        <d v="2003-11-11T00:00:00Z"/>
        <d v="2000-07-27T00:00:00Z"/>
        <d v="1975-12-11T00:00:00Z"/>
        <d v="1962-09-02T00:00:00Z"/>
        <d v="1987-12-26T00:00:00Z"/>
        <d v="1971-12-26T00:00:00Z"/>
        <d v="1990-01-08T00:00:00Z"/>
        <d v="1962-10-01T00:00:00Z"/>
        <d v="1985-07-15T00:00:00Z"/>
        <d v="1960-09-09T00:00:00Z"/>
        <d v="1964-07-24T00:00:00Z"/>
        <d v="1995-06-13T00:00:00Z"/>
        <d v="1998-08-03T00:00:00Z"/>
        <d v="1968-02-01T00:00:00Z"/>
        <d v="1993-06-26T00:00:00Z"/>
        <d v="1987-08-02T00:00:00Z"/>
        <d v="1985-01-24T00:00:00Z"/>
        <d v="1991-06-02T00:00:00Z"/>
        <d v="2021-04-07T00:00:00Z"/>
        <d v="1972-08-01T00:00:00Z"/>
        <d v="1976-08-15T00:00:00Z"/>
        <d v="2021-06-29T00:00:00Z"/>
        <d v="1985-04-15T00:00:00Z"/>
        <d v="1980-10-20T00:00:00Z"/>
        <d v="1992-04-11T00:00:00Z"/>
        <d v="1983-05-05T00:00:00Z"/>
        <d v="1988-03-07T00:00:00Z"/>
        <d v="1987-04-16T00:00:00Z"/>
        <d v="1994-02-27T00:00:00Z"/>
        <d v="2021-06-07T00:00:00Z"/>
        <d v="2021-05-11T00:00:00Z"/>
        <d v="1991-10-05T00:00:00Z"/>
        <d v="1979-10-22T00:00:00Z"/>
        <d v="1990-08-18T00:00:00Z"/>
        <d v="1993-08-26T00:00:00Z"/>
        <d v="1991-11-16T00:00:00Z"/>
        <d v="1988-11-21T00:00:00Z"/>
      </sharedItems>
    </cacheField>
    <cacheField name="Start (Listing)" numFmtId="164">
      <sharedItems containsDate="1" containsString="0" containsBlank="1">
        <d v="2022-01-11T00:00:00Z"/>
        <d v="2022-01-10T00:00:00Z"/>
        <d v="2021-12-06T00:00:00Z"/>
        <d v="2021-11-30T00:00:00Z"/>
        <d v="2021-11-17T00:00:00Z"/>
        <d v="2021-08-22T00:00:00Z"/>
        <d v="2021-05-17T00:00:00Z"/>
        <d v="2021-05-25T00:00:00Z"/>
        <d v="2021-10-23T00:00:00Z"/>
        <d v="2021-07-12T00:00:00Z"/>
        <d v="2021-10-29T00:00:00Z"/>
        <d v="2021-11-01T00:00:00Z"/>
        <d v="2021-10-27T00:00:00Z"/>
        <d v="2021-10-18T00:00:00Z"/>
        <d v="2021-10-07T00:00:00Z"/>
        <d v="2021-05-06T00:00:00Z"/>
        <d v="2021-02-03T00:00:00Z"/>
        <d v="2021-04-28T00:00:00Z"/>
        <d v="2021-08-13T00:00:00Z"/>
        <d v="2021-03-30T00:00:00Z"/>
        <m/>
      </sharedItems>
    </cacheField>
    <cacheField name="Family  Name (Personal)" numFmtId="0">
      <sharedItems containsBlank="1">
        <s v="Family Name 1"/>
        <s v="Family Name 2"/>
        <s v="Family Name 3"/>
        <s v="Family Name 4"/>
        <s v="Family Name 5"/>
        <s v="Family Name 6"/>
        <s v="Family Name 7"/>
        <s v="Family Name 8"/>
        <s v="Family Name 9"/>
        <s v="Family Name 10"/>
        <s v="Family Name 11"/>
        <s v="Family Name 12"/>
        <s v="Family Name 13"/>
        <s v="Family Name 14"/>
        <s v="Family Name 15"/>
        <s v="Family Name 16"/>
        <s v="Family Name 17"/>
        <s v="Family Name 18"/>
        <s v="Family Name 19"/>
        <s v="Family Name 20"/>
        <s v="Family Name 21"/>
        <s v="Family Name 22"/>
        <s v="Family Name 23"/>
        <s v="Family Name 24"/>
        <s v="Family Name 25"/>
        <s v="Family Name 26"/>
        <s v="Family Name 27"/>
        <s v="Family Name 28"/>
        <s v="Family Name 29"/>
        <s v="Family Name 30"/>
        <s v="Family Name 31"/>
        <s v="Family Name 32"/>
        <s v="Family Name 33"/>
        <s v="Family Name 34"/>
        <s v="Family Name 35"/>
        <s v="Family Name 36"/>
        <s v="Family Name 37"/>
        <s v="Family Name 38"/>
        <s v="Family Name 39"/>
        <s v="Family Name 40"/>
        <s v="Family Name 41"/>
        <s v="Family Name 42"/>
        <s v="Family Name 43"/>
        <s v="Family Name 44"/>
        <s v="Family Name 45"/>
        <s v="Family Name 46"/>
        <s v="Family Name 47"/>
        <s v="Family Name 48"/>
        <s v="Family Name 49"/>
        <s v="Family Name 50"/>
        <s v="Family Name 51"/>
        <s v="Family Name 52"/>
        <s v="Family Name 53"/>
        <s v="Family Name 54"/>
        <s v="Family Name 55"/>
        <s v="Family Name 56"/>
        <s v="Family Name 57"/>
        <s v="Family Name 58"/>
        <s v="Family Name 59"/>
        <s v="Family Name 60"/>
        <s v="Family Name 61"/>
        <s v="Family Name 62"/>
        <s v="Family Name 63"/>
        <s v="Family Name 64"/>
        <s v="Family Name 65"/>
        <s v="Family Name 66"/>
        <s v="Family Name 67"/>
        <s v="Family Name 68"/>
        <s v="Family Name 69"/>
        <s v="Family Name 70"/>
        <s v="Family Name 71"/>
        <s v="Family Name 72"/>
        <s v="Family Name 73"/>
        <s v="Family Name 74"/>
        <s v="Family Name 75"/>
        <s v="Family Name 76"/>
        <s v="Family Name 77"/>
        <s v="Family Name 78"/>
        <s v="Family Name 79"/>
        <s v="Family Name 80"/>
        <s v="Family Name 81"/>
        <s v="Family Name 82"/>
        <s v="Family Name 83"/>
        <s v="Family Name 84"/>
        <s v="Family Name 85"/>
        <s v="Family Name 86"/>
        <s v="Family Name 87"/>
        <s v="Family Name 88"/>
        <s v="Family Name 89"/>
        <s v="Family Name 90"/>
        <s v="Family Name 91"/>
        <s v="Family Name 92"/>
        <s v="Family Name 93"/>
        <s v="Family Name 94"/>
        <s v="Family Name 95"/>
        <s v="Family Name 96"/>
        <s v="Family Name 97"/>
        <s v="Family Name 98"/>
        <s v="Family Name 99"/>
        <s v="Family Name 100"/>
        <s v="Family Name 101"/>
        <s v="Family Name 102"/>
        <s v="Family Name 103"/>
        <s v="Family Name 104"/>
        <s v="Family Name 105"/>
        <s v="Family Name 106"/>
        <s v="Family Name 107"/>
        <s v="Family Name 108"/>
        <s v="Family Name 109"/>
        <s v="Family Name 110"/>
        <s v="Family Name 111"/>
        <s v="Family Name 112"/>
        <s v="Family Name 113"/>
        <s v="Family Name 114"/>
        <s v="Family Name 115"/>
        <s v="Family Name 116"/>
        <s v="Family Name 117"/>
        <s v="Family Name 118"/>
        <s v="Family Name 119"/>
        <s v="Family Name 120"/>
        <s v="Family Name 121"/>
        <s v="Family Name 122"/>
        <s v="Family Name 123"/>
        <s v="Family Name 124"/>
        <s v="Family Name 125"/>
        <s v="Family Name 126"/>
        <s v="Family Name 127"/>
        <s v="Family Name 128"/>
        <s v="Family Name 129"/>
        <s v="Family Name 130"/>
        <m/>
      </sharedItems>
    </cacheField>
    <cacheField name="Given  Name (Personal)" numFmtId="0">
      <sharedItems containsBlank="1">
        <s v="Given Name 1"/>
        <s v="Given Name 2"/>
        <s v="Given Name 3"/>
        <s v="Given Name 4"/>
        <s v="Given Name 5"/>
        <s v="Given Name 6"/>
        <s v="Given Name 7"/>
        <s v="Given Name 8"/>
        <s v="Given Name 9"/>
        <s v="Given Name 10"/>
        <s v="Given Name 11"/>
        <s v="Given Name 12"/>
        <s v="Given Name 13"/>
        <s v="Given Name 14"/>
        <s v="Given Name 15"/>
        <s v="Given Name 16"/>
        <s v="Given Name 17"/>
        <s v="Given Name 18"/>
        <s v="Given Name 19"/>
        <s v="Given Name 20"/>
        <s v="Given Name 21"/>
        <s v="Given Name 22"/>
        <s v="Given Name 23"/>
        <s v="Given Name 24"/>
        <s v="Given Name 25"/>
        <s v="Given Name 26"/>
        <s v="Given Name 27"/>
        <s v="Given Name 28"/>
        <s v="Given Name 29"/>
        <s v="Given Name 30"/>
        <s v="Given Name 31"/>
        <s v="Given Name 32"/>
        <s v="Given Name 33"/>
        <s v="Given Name 34"/>
        <s v="Given Name 35"/>
        <s v="Given Name 36"/>
        <s v="Given Name 37"/>
        <s v="Given Name 38"/>
        <s v="Given Name 39"/>
        <s v="Given Name 40"/>
        <s v="Given Name 41"/>
        <s v="Given Name 42"/>
        <s v="Given Name 43"/>
        <s v="Given Name 44"/>
        <s v="Given Name 45"/>
        <s v="Given Name 46"/>
        <s v="Given Name 47"/>
        <s v="Given Name 48"/>
        <s v="Given Name 49"/>
        <s v="Given Name 50"/>
        <s v="Given Name 51"/>
        <s v="Given Name 52"/>
        <s v="Given Name 53"/>
        <s v="Given Name 54"/>
        <s v="Given Name 55"/>
        <s v="Given Name 56"/>
        <s v="Given Name 57"/>
        <s v="Given Name 58"/>
        <s v="Given Name 59"/>
        <s v="Given Name 60"/>
        <s v="Given Name 61"/>
        <s v="Given Name 62"/>
        <s v="Given Name 63"/>
        <s v="Given Name 64"/>
        <s v="Given Name 65"/>
        <s v="Given Name 66"/>
        <s v="Given Name 67"/>
        <s v="Given Name 68"/>
        <s v="Given Name 69"/>
        <s v="Given Name 70"/>
        <s v="Given Name 71"/>
        <s v="Given Name 72"/>
        <s v="Given Name 73"/>
        <s v="Given Name 74"/>
        <s v="Given Name 75"/>
        <s v="Given Name 76"/>
        <s v="Given Name 77"/>
        <s v="Given Name 78"/>
        <s v="Given Name 79"/>
        <s v="Given Name 80"/>
        <s v="Given Name 81"/>
        <s v="Given Name 82"/>
        <s v="Given Name 83"/>
        <s v="Given Name 84"/>
        <s v="Given Name 85"/>
        <s v="Given Name 86"/>
        <s v="Given Name 87"/>
        <s v="Given Name 88"/>
        <s v="Given Name 89"/>
        <s v="Given Name 90"/>
        <s v="Given Name 91"/>
        <s v="Given Name 92"/>
        <s v="Given Name 93"/>
        <s v="Given Name 94"/>
        <s v="Given Name 95"/>
        <s v="Given Name 96"/>
        <s v="Given Name 97"/>
        <s v="Given Name 98"/>
        <s v="Given Name 99"/>
        <s v="Given Name 100"/>
        <s v="Given Name 101"/>
        <s v="Given Name 102"/>
        <s v="Given Name 103"/>
        <s v="Given Name 104"/>
        <s v="Given Name 105"/>
        <s v="Given Name 106"/>
        <s v="Given Name 107"/>
        <s v="Given Name 108"/>
        <s v="Given Name 109"/>
        <s v="Given Name 110"/>
        <s v="Given Name 111"/>
        <s v="Given Name 112"/>
        <s v="Given Name 113"/>
        <s v="Given Name 114"/>
        <s v="Given Name 115"/>
        <s v="Given Name 116"/>
        <s v="Given Name 117"/>
        <s v="Given Name 118"/>
        <s v="Given Name 119"/>
        <s v="Given Name 120"/>
        <s v="Given Name 121"/>
        <s v="Given Name 122"/>
        <s v="Given Name 123"/>
        <s v="Given Name 124"/>
        <s v="Given Name 125"/>
        <s v="Given Name 126"/>
        <s v="Given Name 127"/>
        <s v="Given Name 128"/>
        <s v="Given Name 129"/>
        <s v="Given Name 130"/>
        <m/>
      </sharedItems>
    </cacheField>
    <cacheField name="Do you require a visa to legally work in  New  Zealand?  If yes, please provide your passport number and the date that the visa will expire (Personal)" numFmtId="0">
      <sharedItems containsBlank="1">
        <b v="0"/>
        <s v="True DM234823, 03.09.2023"/>
        <s v="True Passport number:360115886&#10;Date of expiry: 01/04/2031"/>
        <s v="True Passport Number P6615066B&#10;Visa Expiry 06/08/2025"/>
        <s v="True P1852549A, visa valid until 30th July 2022"/>
        <s v="True 102628, 01/11/2023"/>
        <s v="True Permanent Resident Visa with indefinite expiry. British passport number 531461236"/>
        <s v="True 42942512, 13.8.2021"/>
        <s v="True 30.06.20 expiry, passport copy send per mail"/>
        <s v="True 42864951, 30th June 2021"/>
        <b v="1"/>
        <s v="True Visa work expire March 2022"/>
        <s v="True 556787990&#10;5th Dec 2022"/>
        <m/>
        <s v="True Passport number 45465879&#10;Expire date of visa 21 January 2022"/>
        <s v="True 41050994  30/12/2021"/>
        <s v="True Passport Nr.42023820, visa exp. 22.1.2023"/>
        <s v="True C8VMYTL75 18.03.2023"/>
        <s v="True 43938305, visa expires 16th Aug 2021"/>
        <s v="True GF139400   06/30/2021"/>
      </sharedItems>
    </cacheField>
    <cacheField name="What is your work status? (Personal)" numFmtId="0">
      <sharedItems containsBlank="1">
        <s v="New Zealand citizen"/>
        <s v="New Zealand or Australian citizen"/>
        <s v="New Zealand resident"/>
        <s v="SSE"/>
        <s v="Work permit"/>
        <s v="New Zealand residence visa"/>
        <s v="Working holiday visa"/>
        <s v="RSE"/>
        <m/>
      </sharedItems>
    </cacheField>
    <cacheField name="Nationality (Personal)" numFmtId="0">
      <sharedItems containsBlank="1">
        <s v="NZL"/>
        <s v="AUS"/>
        <s v="IND"/>
        <s v="TWN"/>
        <s v="PHL"/>
        <s v="TON"/>
        <s v="GBR"/>
        <m/>
        <s v="CZE"/>
        <s v="DEU"/>
        <s v="VUT"/>
        <s v="DZA"/>
        <s v="FJI"/>
        <s v="WSM"/>
        <s v="CAN"/>
      </sharedItems>
    </cacheField>
    <cacheField name="Worker name" numFmtId="0">
      <sharedItems containsBlank="1">
        <s v="Given Name 1 Family Name 1"/>
        <s v="Given Name 2 Family Name 2"/>
        <s v="Given Name 3 Family Name 3"/>
        <s v="Given Name 4 Family Name 4"/>
        <s v="Given Name 5 Family Name 5"/>
        <s v="Given Name 6 Family Name 6"/>
        <s v="Given Name 7 Family Name 7"/>
        <s v="Given Name 8 Family Name 8"/>
        <s v="Given Name 9 Family Name 9"/>
        <s v="Given Name 10 Family Name 10"/>
        <s v="Given Name 11 Family Name 11"/>
        <s v="Given Name 12 Family Name 12"/>
        <s v="Given Name 13 Family Name 13"/>
        <s v="Given Name 14 Family Name 14"/>
        <s v="Given Name 15 Family Name 15"/>
        <s v="Given Name 16 Family Name 16"/>
        <s v="Given Name 17 Family Name 17"/>
        <s v="Given Name 18 Family Name 18"/>
        <s v="Given Name 19 Family Name 19"/>
        <s v="Given Name 20 Family Name 20"/>
        <s v="Given Name 21 Family Name 21"/>
        <s v="Given Name 22 Family Name 22"/>
        <s v="Given Name 23 Family Name 23"/>
        <s v="Given Name 24 Family Name 24"/>
        <s v="Given Name 25 Family Name 25"/>
        <s v="Given Name 26 Family Name 26"/>
        <s v="Given Name 27 Family Name 27"/>
        <s v="Given Name 28 Family Name 28"/>
        <s v="Given Name 29 Family Name 29"/>
        <s v="Given Name 30 Family Name 30"/>
        <s v="Given Name 31 Family Name 31"/>
        <s v="Given Name 32 Family Name 32"/>
        <s v="Given Name 33 Family Name 33"/>
        <s v="Given Name 34 Family Name 34"/>
        <s v="Given Name 35 Family Name 35"/>
        <s v="Given Name 36 Family Name 36"/>
        <s v="Given Name 37 Family Name 37"/>
        <s v="Given Name 38 Family Name 38"/>
        <s v="Given Name 39 Family Name 39"/>
        <s v="Given Name 40 Family Name 40"/>
        <s v="Given Name 41 Family Name 41"/>
        <s v="Given Name 42 Family Name 42"/>
        <s v="Given Name 43 Family Name 43"/>
        <s v="Given Name 44 Family Name 44"/>
        <s v="Given Name 45 Family Name 45"/>
        <s v="Given Name 46 Family Name 46"/>
        <s v="Given Name 47 Family Name 47"/>
        <s v="Given Name 48 Family Name 48"/>
        <s v="Given Name 49 Family Name 49"/>
        <s v="Given Name 50 Family Name 50"/>
        <s v="Given Name 51 Family Name 51"/>
        <s v="Given Name 52 Family Name 52"/>
        <s v="Given Name 53 Family Name 53"/>
        <s v="Given Name 54 Family Name 54"/>
        <s v="Given Name 55 Family Name 55"/>
        <s v="Given Name 56 Family Name 56"/>
        <s v="Given Name 57 Family Name 57"/>
        <s v="Given Name 58 Family Name 58"/>
        <s v="Given Name 59 Family Name 59"/>
        <s v="Given Name 60 Family Name 60"/>
        <s v="Given Name 61 Family Name 61"/>
        <s v="Given Name 62 Family Name 62"/>
        <s v="Given Name 63 Family Name 63"/>
        <s v="Given Name 64 Family Name 64"/>
        <s v="Given Name 65 Family Name 65"/>
        <s v="Given Name 66 Family Name 66"/>
        <s v="Given Name 67 Family Name 67"/>
        <s v="Given Name 68 Family Name 68"/>
        <s v="Given Name 69 Family Name 69"/>
        <s v="Given Name 70 Family Name 70"/>
        <s v="Given Name 71 Family Name 71"/>
        <s v="Given Name 72 Family Name 72"/>
        <s v="Given Name 73 Family Name 73"/>
        <s v="Given Name 74 Family Name 74"/>
        <s v="Given Name 75 Family Name 75"/>
        <s v="Given Name 76 Family Name 76"/>
        <s v="Given Name 77 Family Name 77"/>
        <s v="Given Name 78 Family Name 78"/>
        <s v="Given Name 79 Family Name 79"/>
        <s v="Given Name 80 Family Name 80"/>
        <s v="Given Name 81 Family Name 81"/>
        <s v="Given Name 82 Family Name 82"/>
        <s v="Given Name 83 Family Name 83"/>
        <s v="Given Name 84 Family Name 84"/>
        <s v="Given Name 85 Family Name 85"/>
        <s v="Given Name 86 Family Name 86"/>
        <s v="Given Name 87 Family Name 87"/>
        <s v="Given Name 88 Family Name 88"/>
        <s v="Given Name 89 Family Name 89"/>
        <s v="Given Name 90 Family Name 90"/>
        <s v="Given Name 91 Family Name 91"/>
        <s v="Given Name 92 Family Name 92"/>
        <s v="Given Name 93 Family Name 93"/>
        <s v="Given Name 94 Family Name 94"/>
        <s v="Given Name 95 Family Name 95"/>
        <s v="Given Name 96 Family Name 96"/>
        <s v="Given Name 97 Family Name 97"/>
        <s v="Given Name 98 Family Name 98"/>
        <s v="Given Name 99 Family Name 99"/>
        <s v="Given Name 100 Family Name 100"/>
        <s v="Given Name 101 Family Name 101"/>
        <s v="Given Name 102 Family Name 102"/>
        <s v="Given Name 103 Family Name 103"/>
        <s v="Given Name 104 Family Name 104"/>
        <s v="Given Name 105 Family Name 105"/>
        <s v="Given Name 106 Family Name 106"/>
        <s v="Given Name 107 Family Name 107"/>
        <s v="Given Name 108 Family Name 108"/>
        <s v="Given Name 109 Family Name 109"/>
        <s v="Given Name 110 Family Name 110"/>
        <s v="Given Name 111 Family Name 111"/>
        <s v="Given Name 112 Family Name 112"/>
        <s v="Given Name 113 Family Name 113"/>
        <s v="Given Name 114 Family Name 114"/>
        <s v="Given Name 115 Family Name 115"/>
        <s v="Given Name 116 Family Name 116"/>
        <s v="Given Name 117 Family Name 117"/>
        <s v="Given Name 118 Family Name 118"/>
        <s v="Given Name 119 Family Name 119"/>
        <s v="Given Name 120 Family Name 120"/>
        <s v="Given Name 121 Family Name 121"/>
        <s v="Given Name 122 Family Name 122"/>
        <s v="Given Name 123 Family Name 123"/>
        <s v="Given Name 124 Family Name 124"/>
        <s v="Given Name 125 Family Name 125"/>
        <s v="Given Name 126 Family Name 126"/>
        <s v="Given Name 127 Family Name 127"/>
        <s v="Given Name 128 Family Name 128"/>
        <s v="Given Name 129 Family Name 129"/>
        <s v="Given Name 130 Family Name 130"/>
        <m/>
      </sharedItems>
    </cacheField>
    <cacheField name="Passport Number" numFmtId="0">
      <sharedItems containsBlank="1">
        <s v=""/>
        <s v="DM234823"/>
        <s v="360115886"/>
        <s v="P6615066B"/>
        <s v="P1852549A"/>
        <s v="102628"/>
        <s v="531461236"/>
        <s v="42942512"/>
        <m/>
        <s v="42864951"/>
        <s v="556787990"/>
        <s v="45465879"/>
        <s v="41050994"/>
        <s v="42023820"/>
        <s v="C8VMYTL75"/>
        <s v="43938305"/>
        <s v="GF139400"/>
      </sharedItems>
    </cacheField>
    <cacheField name="Visa Expiry" numFmtId="0">
      <sharedItems containsBlank="1">
        <s v=""/>
        <s v="03.09.2023"/>
        <s v="01/04/2031"/>
        <s v="06/08/2025"/>
        <s v="30th July 2022"/>
        <s v="01/11/2023"/>
        <m/>
        <s v="13.8.2021"/>
        <s v="30.06.20"/>
        <s v="30th June 2021"/>
        <s v="expire March 2022"/>
        <s v="5th Dec 2022"/>
        <s v="21 January 2022"/>
        <s v="30/12/2021"/>
        <s v="22.1.2023"/>
        <s v="18.03.2023"/>
        <s v="16th Aug 2021"/>
        <s v="06/30/202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L133" sheet="Summary (paste export here)"/>
  </cacheSource>
  <cacheFields>
    <cacheField name="Status (Summary)" numFmtId="0">
      <sharedItems containsBlank="1">
        <s v="Contract agreed"/>
        <s v="Contract terminated"/>
        <m/>
      </sharedItems>
    </cacheField>
    <cacheField name="Name (Listing)" numFmtId="0">
      <sharedItems containsBlank="1">
        <s v="Orchard Worker"/>
        <s v="ORCHARD SUPERVISOR (SS)"/>
        <s v="Winter- Orchard Worker - Gisborne"/>
        <s v="Cleaner - Accommodation"/>
        <s v="Pastoral Carer"/>
        <s v="Summer—Orchard Worker—Gisborne"/>
        <s v="Permanent Orchard Role - Ethan"/>
        <s v="Machinery Operator"/>
        <s v="Permanent Orchard Role - (VU)"/>
        <s v="Permanent Orchard Role -  (VD)"/>
        <s v="RSE—Contract Extention"/>
        <s v="Orchard Worker Bernie"/>
        <s v="Orchard Supervisor"/>
        <s v="Forklift Driver"/>
        <s v="Orchard Worker—RSE"/>
        <m/>
      </sharedItems>
    </cacheField>
    <cacheField name="What is your date of birth? (Personal)" numFmtId="165">
      <sharedItems containsDate="1" containsString="0" containsBlank="1">
        <d v="2001-04-28T00:00:00Z"/>
        <d v="2004-03-07T00:00:00Z"/>
        <d v="2005-03-23T00:00:00Z"/>
        <d v="2003-11-29T00:00:00Z"/>
        <d v="1999-08-01T00:00:00Z"/>
        <d v="2001-11-07T00:00:00Z"/>
        <d v="2003-05-01T00:00:00Z"/>
        <d v="2001-12-14T00:00:00Z"/>
        <d v="2003-05-21T00:00:00Z"/>
        <d v="2004-06-22T00:00:00Z"/>
        <d v="1977-06-09T00:00:00Z"/>
        <d v="1992-01-26T00:00:00Z"/>
        <d v="1999-11-26T00:00:00Z"/>
        <d v="1999-09-21T00:00:00Z"/>
        <d v="2003-12-17T00:00:00Z"/>
        <d v="2000-06-07T00:00:00Z"/>
        <d v="2001-12-22T00:00:00Z"/>
        <d v="1982-09-21T00:00:00Z"/>
        <d v="1964-09-08T00:00:00Z"/>
        <d v="1972-04-07T00:00:00Z"/>
        <d v="2005-07-09T00:00:00Z"/>
        <d v="2001-09-17T00:00:00Z"/>
        <d v="1953-01-28T00:00:00Z"/>
        <d v="1999-09-09T00:00:00Z"/>
        <d v="2005-03-16T00:00:00Z"/>
        <d v="2001-08-27T00:00:00Z"/>
        <d v="2002-04-19T00:00:00Z"/>
        <d v="2002-11-17T00:00:00Z"/>
        <d v="1997-09-26T00:00:00Z"/>
        <d v="2005-11-26T00:00:00Z"/>
        <d v="2003-04-01T00:00:00Z"/>
        <d v="1985-01-20T00:00:00Z"/>
        <d v="1991-01-12T00:00:00Z"/>
        <m/>
        <d v="1978-10-21T00:00:00Z"/>
        <d v="1990-06-21T00:00:00Z"/>
        <d v="1996-04-25T00:00:00Z"/>
        <d v="1991-07-01T00:00:00Z"/>
        <d v="1981-07-07T00:00:00Z"/>
        <d v="2021-03-02T00:00:00Z"/>
        <d v="2000-09-15T00:00:00Z"/>
        <d v="2005-11-22T00:00:00Z"/>
        <d v="2003-06-07T00:00:00Z"/>
        <d v="1966-04-12T00:00:00Z"/>
        <d v="2001-09-24T00:00:00Z"/>
        <d v="2002-12-01T00:00:00Z"/>
        <d v="1974-11-29T00:00:00Z"/>
        <d v="1990-07-07T00:00:00Z"/>
        <d v="2003-04-02T00:00:00Z"/>
        <d v="2021-08-10T00:00:00Z"/>
        <d v="1982-02-09T00:00:00Z"/>
        <d v="1977-01-05T00:00:00Z"/>
        <d v="1981-06-11T00:00:00Z"/>
        <d v="1993-01-21T00:00:00Z"/>
        <d v="2003-05-12T00:00:00Z"/>
        <d v="2001-09-18T00:00:00Z"/>
        <d v="1999-08-11T00:00:00Z"/>
        <d v="2003-01-08T00:00:00Z"/>
        <d v="1986-10-13T00:00:00Z"/>
        <d v="2005-03-17T00:00:00Z"/>
        <d v="2002-10-03T00:00:00Z"/>
        <d v="1964-10-23T00:00:00Z"/>
        <d v="2002-07-01T00:00:00Z"/>
        <d v="2004-05-23T00:00:00Z"/>
        <d v="2006-01-13T00:00:00Z"/>
        <d v="2001-11-28T00:00:00Z"/>
        <d v="1992-07-20T00:00:00Z"/>
        <d v="1987-07-10T00:00:00Z"/>
        <d v="1987-02-07T00:00:00Z"/>
        <d v="2021-10-26T00:00:00Z"/>
        <d v="2003-11-11T00:00:00Z"/>
        <d v="2000-07-27T00:00:00Z"/>
        <d v="1975-12-11T00:00:00Z"/>
        <d v="1962-09-02T00:00:00Z"/>
        <d v="1987-12-26T00:00:00Z"/>
        <d v="1971-12-26T00:00:00Z"/>
        <d v="1990-01-08T00:00:00Z"/>
        <d v="1962-10-01T00:00:00Z"/>
        <d v="1985-07-15T00:00:00Z"/>
        <d v="1960-09-09T00:00:00Z"/>
        <d v="1964-07-24T00:00:00Z"/>
        <d v="1995-06-13T00:00:00Z"/>
        <d v="1998-08-03T00:00:00Z"/>
        <d v="1968-02-01T00:00:00Z"/>
        <d v="1993-06-26T00:00:00Z"/>
        <d v="1987-08-02T00:00:00Z"/>
        <d v="1985-01-24T00:00:00Z"/>
        <d v="1991-06-02T00:00:00Z"/>
        <d v="2021-04-07T00:00:00Z"/>
        <d v="1972-08-01T00:00:00Z"/>
        <d v="1976-08-15T00:00:00Z"/>
        <d v="2021-06-29T00:00:00Z"/>
        <d v="1985-04-15T00:00:00Z"/>
        <d v="1980-10-20T00:00:00Z"/>
        <d v="1992-04-11T00:00:00Z"/>
        <d v="1983-05-05T00:00:00Z"/>
        <d v="1988-03-07T00:00:00Z"/>
        <d v="1987-04-16T00:00:00Z"/>
        <d v="1994-02-27T00:00:00Z"/>
        <d v="2021-06-07T00:00:00Z"/>
        <d v="2021-05-11T00:00:00Z"/>
        <d v="1991-10-05T00:00:00Z"/>
        <d v="1979-10-22T00:00:00Z"/>
        <d v="1990-08-18T00:00:00Z"/>
        <d v="1993-08-26T00:00:00Z"/>
        <d v="1991-11-16T00:00:00Z"/>
        <d v="1988-11-21T00:00:00Z"/>
      </sharedItems>
    </cacheField>
    <cacheField name="Start (Listing)" numFmtId="164">
      <sharedItems containsDate="1" containsString="0" containsBlank="1">
        <d v="2022-01-11T00:00:00Z"/>
        <d v="2022-01-10T00:00:00Z"/>
        <d v="2021-12-06T00:00:00Z"/>
        <d v="2021-11-30T00:00:00Z"/>
        <d v="2021-11-17T00:00:00Z"/>
        <d v="2021-08-22T00:00:00Z"/>
        <d v="2021-05-17T00:00:00Z"/>
        <d v="2021-05-25T00:00:00Z"/>
        <d v="2021-10-23T00:00:00Z"/>
        <d v="2021-07-12T00:00:00Z"/>
        <d v="2021-10-29T00:00:00Z"/>
        <d v="2021-11-01T00:00:00Z"/>
        <d v="2021-10-27T00:00:00Z"/>
        <d v="2021-10-18T00:00:00Z"/>
        <d v="2021-10-07T00:00:00Z"/>
        <d v="2021-05-06T00:00:00Z"/>
        <d v="2021-02-03T00:00:00Z"/>
        <d v="2021-04-28T00:00:00Z"/>
        <d v="2021-08-13T00:00:00Z"/>
        <d v="2021-03-30T00:00:00Z"/>
        <m/>
      </sharedItems>
    </cacheField>
    <cacheField name="Family  Name (Personal)" numFmtId="0">
      <sharedItems containsBlank="1">
        <s v="Family Name 1"/>
        <s v="Family Name 2"/>
        <s v="Family Name 3"/>
        <s v="Family Name 4"/>
        <s v="Family Name 5"/>
        <s v="Family Name 6"/>
        <s v="Family Name 7"/>
        <s v="Family Name 8"/>
        <s v="Family Name 9"/>
        <s v="Family Name 10"/>
        <s v="Family Name 11"/>
        <s v="Family Name 12"/>
        <s v="Family Name 13"/>
        <s v="Family Name 14"/>
        <s v="Family Name 15"/>
        <s v="Family Name 16"/>
        <s v="Family Name 17"/>
        <s v="Family Name 18"/>
        <s v="Family Name 19"/>
        <s v="Family Name 20"/>
        <s v="Family Name 21"/>
        <s v="Family Name 22"/>
        <s v="Family Name 23"/>
        <s v="Family Name 24"/>
        <s v="Family Name 25"/>
        <s v="Family Name 26"/>
        <s v="Family Name 27"/>
        <s v="Family Name 28"/>
        <s v="Family Name 29"/>
        <s v="Family Name 30"/>
        <s v="Family Name 31"/>
        <s v="Family Name 32"/>
        <s v="Family Name 33"/>
        <s v="Family Name 34"/>
        <s v="Family Name 35"/>
        <s v="Family Name 36"/>
        <s v="Family Name 37"/>
        <s v="Family Name 38"/>
        <s v="Family Name 39"/>
        <s v="Family Name 40"/>
        <s v="Family Name 41"/>
        <s v="Family Name 42"/>
        <s v="Family Name 43"/>
        <s v="Family Name 44"/>
        <s v="Family Name 45"/>
        <s v="Family Name 46"/>
        <s v="Family Name 47"/>
        <s v="Family Name 48"/>
        <s v="Family Name 49"/>
        <s v="Family Name 50"/>
        <s v="Family Name 51"/>
        <s v="Family Name 52"/>
        <s v="Family Name 53"/>
        <s v="Family Name 54"/>
        <s v="Family Name 55"/>
        <s v="Family Name 56"/>
        <s v="Family Name 57"/>
        <s v="Family Name 58"/>
        <s v="Family Name 59"/>
        <s v="Family Name 60"/>
        <s v="Family Name 61"/>
        <s v="Family Name 62"/>
        <s v="Family Name 63"/>
        <s v="Family Name 64"/>
        <s v="Family Name 65"/>
        <s v="Family Name 66"/>
        <s v="Family Name 67"/>
        <s v="Family Name 68"/>
        <s v="Family Name 69"/>
        <s v="Family Name 70"/>
        <s v="Family Name 71"/>
        <s v="Family Name 72"/>
        <s v="Family Name 73"/>
        <s v="Family Name 74"/>
        <s v="Family Name 75"/>
        <s v="Family Name 76"/>
        <s v="Family Name 77"/>
        <s v="Family Name 78"/>
        <s v="Family Name 79"/>
        <s v="Family Name 80"/>
        <s v="Family Name 81"/>
        <s v="Family Name 82"/>
        <s v="Family Name 83"/>
        <s v="Family Name 84"/>
        <s v="Family Name 85"/>
        <s v="Family Name 86"/>
        <s v="Family Name 87"/>
        <s v="Family Name 88"/>
        <s v="Family Name 89"/>
        <s v="Family Name 90"/>
        <s v="Family Name 91"/>
        <s v="Family Name 92"/>
        <s v="Family Name 93"/>
        <s v="Family Name 94"/>
        <s v="Family Name 95"/>
        <s v="Family Name 96"/>
        <s v="Family Name 97"/>
        <s v="Family Name 98"/>
        <s v="Family Name 99"/>
        <s v="Family Name 100"/>
        <s v="Family Name 101"/>
        <s v="Family Name 102"/>
        <s v="Family Name 103"/>
        <s v="Family Name 104"/>
        <s v="Family Name 105"/>
        <s v="Family Name 106"/>
        <s v="Family Name 107"/>
        <s v="Family Name 108"/>
        <s v="Family Name 109"/>
        <s v="Family Name 110"/>
        <s v="Family Name 111"/>
        <s v="Family Name 112"/>
        <s v="Family Name 113"/>
        <s v="Family Name 114"/>
        <s v="Family Name 115"/>
        <s v="Family Name 116"/>
        <s v="Family Name 117"/>
        <s v="Family Name 118"/>
        <s v="Family Name 119"/>
        <s v="Family Name 120"/>
        <s v="Family Name 121"/>
        <s v="Family Name 122"/>
        <s v="Family Name 123"/>
        <s v="Family Name 124"/>
        <s v="Family Name 125"/>
        <s v="Family Name 126"/>
        <s v="Family Name 127"/>
        <s v="Family Name 128"/>
        <s v="Family Name 129"/>
        <s v="Family Name 130"/>
        <m/>
      </sharedItems>
    </cacheField>
    <cacheField name="Given  Name (Personal)" numFmtId="0">
      <sharedItems containsBlank="1">
        <s v="Given Name 1"/>
        <s v="Given Name 2"/>
        <s v="Given Name 3"/>
        <s v="Given Name 4"/>
        <s v="Given Name 5"/>
        <s v="Given Name 6"/>
        <s v="Given Name 7"/>
        <s v="Given Name 8"/>
        <s v="Given Name 9"/>
        <s v="Given Name 10"/>
        <s v="Given Name 11"/>
        <s v="Given Name 12"/>
        <s v="Given Name 13"/>
        <s v="Given Name 14"/>
        <s v="Given Name 15"/>
        <s v="Given Name 16"/>
        <s v="Given Name 17"/>
        <s v="Given Name 18"/>
        <s v="Given Name 19"/>
        <s v="Given Name 20"/>
        <s v="Given Name 21"/>
        <s v="Given Name 22"/>
        <s v="Given Name 23"/>
        <s v="Given Name 24"/>
        <s v="Given Name 25"/>
        <s v="Given Name 26"/>
        <s v="Given Name 27"/>
        <s v="Given Name 28"/>
        <s v="Given Name 29"/>
        <s v="Given Name 30"/>
        <s v="Given Name 31"/>
        <s v="Given Name 32"/>
        <s v="Given Name 33"/>
        <s v="Given Name 34"/>
        <s v="Given Name 35"/>
        <s v="Given Name 36"/>
        <s v="Given Name 37"/>
        <s v="Given Name 38"/>
        <s v="Given Name 39"/>
        <s v="Given Name 40"/>
        <s v="Given Name 41"/>
        <s v="Given Name 42"/>
        <s v="Given Name 43"/>
        <s v="Given Name 44"/>
        <s v="Given Name 45"/>
        <s v="Given Name 46"/>
        <s v="Given Name 47"/>
        <s v="Given Name 48"/>
        <s v="Given Name 49"/>
        <s v="Given Name 50"/>
        <s v="Given Name 51"/>
        <s v="Given Name 52"/>
        <s v="Given Name 53"/>
        <s v="Given Name 54"/>
        <s v="Given Name 55"/>
        <s v="Given Name 56"/>
        <s v="Given Name 57"/>
        <s v="Given Name 58"/>
        <s v="Given Name 59"/>
        <s v="Given Name 60"/>
        <s v="Given Name 61"/>
        <s v="Given Name 62"/>
        <s v="Given Name 63"/>
        <s v="Given Name 64"/>
        <s v="Given Name 65"/>
        <s v="Given Name 66"/>
        <s v="Given Name 67"/>
        <s v="Given Name 68"/>
        <s v="Given Name 69"/>
        <s v="Given Name 70"/>
        <s v="Given Name 71"/>
        <s v="Given Name 72"/>
        <s v="Given Name 73"/>
        <s v="Given Name 74"/>
        <s v="Given Name 75"/>
        <s v="Given Name 76"/>
        <s v="Given Name 77"/>
        <s v="Given Name 78"/>
        <s v="Given Name 79"/>
        <s v="Given Name 80"/>
        <s v="Given Name 81"/>
        <s v="Given Name 82"/>
        <s v="Given Name 83"/>
        <s v="Given Name 84"/>
        <s v="Given Name 85"/>
        <s v="Given Name 86"/>
        <s v="Given Name 87"/>
        <s v="Given Name 88"/>
        <s v="Given Name 89"/>
        <s v="Given Name 90"/>
        <s v="Given Name 91"/>
        <s v="Given Name 92"/>
        <s v="Given Name 93"/>
        <s v="Given Name 94"/>
        <s v="Given Name 95"/>
        <s v="Given Name 96"/>
        <s v="Given Name 97"/>
        <s v="Given Name 98"/>
        <s v="Given Name 99"/>
        <s v="Given Name 100"/>
        <s v="Given Name 101"/>
        <s v="Given Name 102"/>
        <s v="Given Name 103"/>
        <s v="Given Name 104"/>
        <s v="Given Name 105"/>
        <s v="Given Name 106"/>
        <s v="Given Name 107"/>
        <s v="Given Name 108"/>
        <s v="Given Name 109"/>
        <s v="Given Name 110"/>
        <s v="Given Name 111"/>
        <s v="Given Name 112"/>
        <s v="Given Name 113"/>
        <s v="Given Name 114"/>
        <s v="Given Name 115"/>
        <s v="Given Name 116"/>
        <s v="Given Name 117"/>
        <s v="Given Name 118"/>
        <s v="Given Name 119"/>
        <s v="Given Name 120"/>
        <s v="Given Name 121"/>
        <s v="Given Name 122"/>
        <s v="Given Name 123"/>
        <s v="Given Name 124"/>
        <s v="Given Name 125"/>
        <s v="Given Name 126"/>
        <s v="Given Name 127"/>
        <s v="Given Name 128"/>
        <s v="Given Name 129"/>
        <s v="Given Name 130"/>
        <m/>
      </sharedItems>
    </cacheField>
    <cacheField name="Do you require a visa to legally work in  New  Zealand?  If yes, please provide your passport number and the date that the visa will expire (Personal)" numFmtId="0">
      <sharedItems containsBlank="1">
        <b v="0"/>
        <s v="True DM234823, 03.09.2023"/>
        <s v="True Passport number:360115886&#10;Date of expiry: 01/04/2031"/>
        <s v="True Passport Number P6615066B&#10;Visa Expiry 06/08/2025"/>
        <s v="True P1852549A, visa valid until 30th July 2022"/>
        <s v="True 102628, 01/11/2023"/>
        <s v="True Permanent Resident Visa with indefinite expiry. British passport number 531461236"/>
        <s v="True 42942512, 13.8.2021"/>
        <s v="True 30.06.20 expiry, passport copy send per mail"/>
        <s v="True 42864951, 30th June 2021"/>
        <b v="1"/>
        <s v="True Visa work expire March 2022"/>
        <s v="True 556787990&#10;5th Dec 2022"/>
        <m/>
        <s v="True Passport number 45465879&#10;Expire date of visa 21 January 2022"/>
        <s v="True 41050994  30/12/2021"/>
        <s v="True Passport Nr.42023820, visa exp. 22.1.2023"/>
        <s v="True C8VMYTL75 18.03.2023"/>
        <s v="True 43938305, visa expires 16th Aug 2021"/>
        <s v="True GF139400   06/30/2021"/>
      </sharedItems>
    </cacheField>
    <cacheField name="What is your work status? (Personal)" numFmtId="0">
      <sharedItems containsBlank="1">
        <s v="New Zealand citizen"/>
        <s v="New Zealand or Australian citizen"/>
        <s v="New Zealand resident"/>
        <s v="SSE"/>
        <s v="Work permit"/>
        <s v="New Zealand residence visa"/>
        <s v="Working holiday visa"/>
        <s v="RSE"/>
        <m/>
      </sharedItems>
    </cacheField>
    <cacheField name="Nationality (Personal)" numFmtId="0">
      <sharedItems containsBlank="1">
        <s v="NZL"/>
        <s v="AUS"/>
        <s v="IND"/>
        <s v="TWN"/>
        <s v="PHL"/>
        <s v="TON"/>
        <s v="GBR"/>
        <m/>
        <s v="CZE"/>
        <s v="DEU"/>
        <s v="VUT"/>
        <s v="DZA"/>
        <s v="FJI"/>
        <s v="WSM"/>
        <s v="CAN"/>
      </sharedItems>
    </cacheField>
    <cacheField name="Worker name" numFmtId="0">
      <sharedItems containsBlank="1">
        <s v="Given Name 1 Family Name 1"/>
        <s v="Given Name 2 Family Name 2"/>
        <s v="Given Name 3 Family Name 3"/>
        <s v="Given Name 4 Family Name 4"/>
        <s v="Given Name 5 Family Name 5"/>
        <s v="Given Name 6 Family Name 6"/>
        <s v="Given Name 7 Family Name 7"/>
        <s v="Given Name 8 Family Name 8"/>
        <s v="Given Name 9 Family Name 9"/>
        <s v="Given Name 10 Family Name 10"/>
        <s v="Given Name 11 Family Name 11"/>
        <s v="Given Name 12 Family Name 12"/>
        <s v="Given Name 13 Family Name 13"/>
        <s v="Given Name 14 Family Name 14"/>
        <s v="Given Name 15 Family Name 15"/>
        <s v="Given Name 16 Family Name 16"/>
        <s v="Given Name 17 Family Name 17"/>
        <s v="Given Name 18 Family Name 18"/>
        <s v="Given Name 19 Family Name 19"/>
        <s v="Given Name 20 Family Name 20"/>
        <s v="Given Name 21 Family Name 21"/>
        <s v="Given Name 22 Family Name 22"/>
        <s v="Given Name 23 Family Name 23"/>
        <s v="Given Name 24 Family Name 24"/>
        <s v="Given Name 25 Family Name 25"/>
        <s v="Given Name 26 Family Name 26"/>
        <s v="Given Name 27 Family Name 27"/>
        <s v="Given Name 28 Family Name 28"/>
        <s v="Given Name 29 Family Name 29"/>
        <s v="Given Name 30 Family Name 30"/>
        <s v="Given Name 31 Family Name 31"/>
        <s v="Given Name 32 Family Name 32"/>
        <s v="Given Name 33 Family Name 33"/>
        <s v="Given Name 34 Family Name 34"/>
        <s v="Given Name 35 Family Name 35"/>
        <s v="Given Name 36 Family Name 36"/>
        <s v="Given Name 37 Family Name 37"/>
        <s v="Given Name 38 Family Name 38"/>
        <s v="Given Name 39 Family Name 39"/>
        <s v="Given Name 40 Family Name 40"/>
        <s v="Given Name 41 Family Name 41"/>
        <s v="Given Name 42 Family Name 42"/>
        <s v="Given Name 43 Family Name 43"/>
        <s v="Given Name 44 Family Name 44"/>
        <s v="Given Name 45 Family Name 45"/>
        <s v="Given Name 46 Family Name 46"/>
        <s v="Given Name 47 Family Name 47"/>
        <s v="Given Name 48 Family Name 48"/>
        <s v="Given Name 49 Family Name 49"/>
        <s v="Given Name 50 Family Name 50"/>
        <s v="Given Name 51 Family Name 51"/>
        <s v="Given Name 52 Family Name 52"/>
        <s v="Given Name 53 Family Name 53"/>
        <s v="Given Name 54 Family Name 54"/>
        <s v="Given Name 55 Family Name 55"/>
        <s v="Given Name 56 Family Name 56"/>
        <s v="Given Name 57 Family Name 57"/>
        <s v="Given Name 58 Family Name 58"/>
        <s v="Given Name 59 Family Name 59"/>
        <s v="Given Name 60 Family Name 60"/>
        <s v="Given Name 61 Family Name 61"/>
        <s v="Given Name 62 Family Name 62"/>
        <s v="Given Name 63 Family Name 63"/>
        <s v="Given Name 64 Family Name 64"/>
        <s v="Given Name 65 Family Name 65"/>
        <s v="Given Name 66 Family Name 66"/>
        <s v="Given Name 67 Family Name 67"/>
        <s v="Given Name 68 Family Name 68"/>
        <s v="Given Name 69 Family Name 69"/>
        <s v="Given Name 70 Family Name 70"/>
        <s v="Given Name 71 Family Name 71"/>
        <s v="Given Name 72 Family Name 72"/>
        <s v="Given Name 73 Family Name 73"/>
        <s v="Given Name 74 Family Name 74"/>
        <s v="Given Name 75 Family Name 75"/>
        <s v="Given Name 76 Family Name 76"/>
        <s v="Given Name 77 Family Name 77"/>
        <s v="Given Name 78 Family Name 78"/>
        <s v="Given Name 79 Family Name 79"/>
        <s v="Given Name 80 Family Name 80"/>
        <s v="Given Name 81 Family Name 81"/>
        <s v="Given Name 82 Family Name 82"/>
        <s v="Given Name 83 Family Name 83"/>
        <s v="Given Name 84 Family Name 84"/>
        <s v="Given Name 85 Family Name 85"/>
        <s v="Given Name 86 Family Name 86"/>
        <s v="Given Name 87 Family Name 87"/>
        <s v="Given Name 88 Family Name 88"/>
        <s v="Given Name 89 Family Name 89"/>
        <s v="Given Name 90 Family Name 90"/>
        <s v="Given Name 91 Family Name 91"/>
        <s v="Given Name 92 Family Name 92"/>
        <s v="Given Name 93 Family Name 93"/>
        <s v="Given Name 94 Family Name 94"/>
        <s v="Given Name 95 Family Name 95"/>
        <s v="Given Name 96 Family Name 96"/>
        <s v="Given Name 97 Family Name 97"/>
        <s v="Given Name 98 Family Name 98"/>
        <s v="Given Name 99 Family Name 99"/>
        <s v="Given Name 100 Family Name 100"/>
        <s v="Given Name 101 Family Name 101"/>
        <s v="Given Name 102 Family Name 102"/>
        <s v="Given Name 103 Family Name 103"/>
        <s v="Given Name 104 Family Name 104"/>
        <s v="Given Name 105 Family Name 105"/>
        <s v="Given Name 106 Family Name 106"/>
        <s v="Given Name 107 Family Name 107"/>
        <s v="Given Name 108 Family Name 108"/>
        <s v="Given Name 109 Family Name 109"/>
        <s v="Given Name 110 Family Name 110"/>
        <s v="Given Name 111 Family Name 111"/>
        <s v="Given Name 112 Family Name 112"/>
        <s v="Given Name 113 Family Name 113"/>
        <s v="Given Name 114 Family Name 114"/>
        <s v="Given Name 115 Family Name 115"/>
        <s v="Given Name 116 Family Name 116"/>
        <s v="Given Name 117 Family Name 117"/>
        <s v="Given Name 118 Family Name 118"/>
        <s v="Given Name 119 Family Name 119"/>
        <s v="Given Name 120 Family Name 120"/>
        <s v="Given Name 121 Family Name 121"/>
        <s v="Given Name 122 Family Name 122"/>
        <s v="Given Name 123 Family Name 123"/>
        <s v="Given Name 124 Family Name 124"/>
        <s v="Given Name 125 Family Name 125"/>
        <s v="Given Name 126 Family Name 126"/>
        <s v="Given Name 127 Family Name 127"/>
        <s v="Given Name 128 Family Name 128"/>
        <s v="Given Name 129 Family Name 129"/>
        <s v="Given Name 130 Family Name 130"/>
        <m/>
      </sharedItems>
    </cacheField>
    <cacheField name="Passport Number" numFmtId="0">
      <sharedItems containsBlank="1">
        <s v=""/>
        <s v="DM234823"/>
        <s v="360115886"/>
        <s v="P6615066B"/>
        <s v="P1852549A"/>
        <s v="102628"/>
        <s v="531461236"/>
        <s v="42942512"/>
        <m/>
        <s v="42864951"/>
        <s v="556787990"/>
        <s v="45465879"/>
        <s v="41050994"/>
        <s v="42023820"/>
        <s v="C8VMYTL75"/>
        <s v="43938305"/>
        <s v="GF139400"/>
      </sharedItems>
    </cacheField>
    <cacheField name="Visa Expiry" numFmtId="0">
      <sharedItems containsBlank="1">
        <s v=""/>
        <s v="03.09.2023"/>
        <s v="01/04/2031"/>
        <s v="06/08/2025"/>
        <s v="30th July 2022"/>
        <s v="01/11/2023"/>
        <m/>
        <s v="13.8.2021"/>
        <s v="30.06.20"/>
        <s v="30th June 2021"/>
        <s v="expire March 2022"/>
        <s v="5th Dec 2022"/>
        <s v="21 January 2022"/>
        <s v="30/12/2021"/>
        <s v="22.1.2023"/>
        <s v="18.03.2023"/>
        <s v="16th Aug 2021"/>
        <s v="06/30/2021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ATR Question C1" cacheId="0" dataCaption="" compact="0" compactData="0">
  <location ref="A1:J7" firstHeaderRow="0" firstDataRow="1" firstDataCol="1"/>
  <pivotFields>
    <pivotField name="Status (Summary)" compact="0" outline="0" multipleItemSelectionAllowed="1" showAll="0">
      <items>
        <item x="0"/>
        <item x="1"/>
        <item x="2"/>
        <item t="default"/>
      </items>
    </pivotField>
    <pivotField name="Name (Listing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What is your date of birth? (Personal)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name=" Month" axis="axisCol" dataField="1" compact="0" numFmtId="164" outline="0" multipleItemSelectionAllowed="1" showAll="0" sortType="ascending">
      <items>
        <item h="1" x="20"/>
        <item x="16"/>
        <item x="19"/>
        <item x="17"/>
        <item x="15"/>
        <item x="6"/>
        <item x="7"/>
        <item x="9"/>
        <item x="18"/>
        <item x="5"/>
        <item x="14"/>
        <item x="13"/>
        <item x="8"/>
        <item x="12"/>
        <item x="10"/>
        <item x="11"/>
        <item x="4"/>
        <item x="3"/>
        <item x="2"/>
        <item x="1"/>
        <item x="0"/>
        <item t="default"/>
      </items>
    </pivotField>
    <pivotField name="Family  Nam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Given  Nam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Do you require a visa to legally work in  New  Zealand?  If yes, please provide your passport number and the date that the visa will expir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Work status" axis="axisRow" compact="0" outline="0" multipleItemSelectionAllowed="1" showAll="0" sortType="ascending">
      <items>
        <item h="1" x="8"/>
        <item x="0"/>
        <item x="1"/>
        <item x="5"/>
        <item x="2"/>
        <item h="1" x="7"/>
        <item h="1" x="3"/>
        <item h="1" x="4"/>
        <item h="1" x="6"/>
        <item t="default"/>
      </items>
    </pivotField>
    <pivotField name="Nationality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Worker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Passport Numb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Visa Expi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</pivotFields>
  <rowFields>
    <field x="7"/>
  </rowFields>
  <colFields>
    <field x="3"/>
  </colFields>
  <dataFields>
    <dataField name="Work Status per month" fld="3" subtotal="count" baseField="0"/>
  </dataFields>
</pivotTableDefinition>
</file>

<file path=xl/pivotTables/pivotTable2.xml><?xml version="1.0" encoding="utf-8"?>
<pivotTableDefinition xmlns="http://schemas.openxmlformats.org/spreadsheetml/2006/main" name="ATR Question C4" cacheId="1" dataCaption="" rowGrandTotals="0" compact="0" compactData="0">
  <location ref="A3:G14" firstHeaderRow="0" firstDataRow="6" firstDataCol="0" rowPageCount="1" colPageCount="1"/>
  <pivotFields>
    <pivotField name="Status (Summary)" compact="0" outline="0" multipleItemSelectionAllowed="1" showAll="0">
      <items>
        <item x="0"/>
        <item x="1"/>
        <item x="2"/>
        <item t="default"/>
      </items>
    </pivotField>
    <pivotField name="Position held" axis="axisRow" compact="0" outline="0" multipleItemSelectionAllowed="1" showAll="0" sortType="ascending" defaultSubtotal="0">
      <items>
        <item x="15"/>
        <item x="3"/>
        <item x="13"/>
        <item x="7"/>
        <item x="12"/>
        <item x="1"/>
        <item x="0"/>
        <item x="11"/>
        <item x="14"/>
        <item x="4"/>
        <item x="9"/>
        <item x="8"/>
        <item x="6"/>
        <item x="10"/>
        <item x="5"/>
        <item x="2"/>
      </items>
    </pivotField>
    <pivotField name="Date of birth" axis="axisRow" compact="0" numFmtId="165" outline="0" multipleItemSelectionAllowed="1" showAll="0" sortType="ascending" defaultSubtotal="0">
      <items>
        <item x="33"/>
        <item x="22"/>
        <item x="79"/>
        <item x="73"/>
        <item x="77"/>
        <item x="80"/>
        <item x="18"/>
        <item x="61"/>
        <item x="43"/>
        <item x="83"/>
        <item x="75"/>
        <item x="19"/>
        <item x="89"/>
        <item x="46"/>
        <item x="72"/>
        <item x="90"/>
        <item x="51"/>
        <item x="10"/>
        <item x="34"/>
        <item x="102"/>
        <item x="93"/>
        <item x="52"/>
        <item x="38"/>
        <item x="50"/>
        <item x="17"/>
        <item x="95"/>
        <item x="31"/>
        <item x="86"/>
        <item x="92"/>
        <item x="78"/>
        <item x="58"/>
        <item x="68"/>
        <item x="97"/>
        <item x="67"/>
        <item x="85"/>
        <item x="74"/>
        <item x="96"/>
        <item x="106"/>
        <item x="76"/>
        <item x="35"/>
        <item x="47"/>
        <item x="103"/>
        <item x="32"/>
        <item x="87"/>
        <item x="37"/>
        <item x="101"/>
        <item x="105"/>
        <item x="11"/>
        <item x="94"/>
        <item x="66"/>
        <item x="53"/>
        <item x="84"/>
        <item x="104"/>
        <item x="98"/>
        <item x="81"/>
        <item x="36"/>
        <item x="28"/>
        <item x="82"/>
        <item x="4"/>
        <item x="56"/>
        <item x="23"/>
        <item x="13"/>
        <item x="12"/>
        <item x="15"/>
        <item x="71"/>
        <item x="40"/>
        <item x="0"/>
        <item x="25"/>
        <item x="21"/>
        <item x="55"/>
        <item x="44"/>
        <item x="5"/>
        <item x="65"/>
        <item x="7"/>
        <item x="16"/>
        <item x="26"/>
        <item x="62"/>
        <item x="60"/>
        <item x="27"/>
        <item x="45"/>
        <item x="57"/>
        <item x="30"/>
        <item x="48"/>
        <item x="6"/>
        <item x="54"/>
        <item x="8"/>
        <item x="42"/>
        <item x="70"/>
        <item x="3"/>
        <item x="14"/>
        <item x="1"/>
        <item x="63"/>
        <item x="9"/>
        <item x="24"/>
        <item x="59"/>
        <item x="2"/>
        <item x="20"/>
        <item x="41"/>
        <item x="29"/>
        <item x="64"/>
        <item x="39"/>
        <item x="88"/>
        <item x="100"/>
        <item x="99"/>
        <item x="91"/>
        <item x="49"/>
        <item x="69"/>
      </items>
    </pivotField>
    <pivotField name="Start (Listing)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Family  Nam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Given  Nam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Do you require a visa to legally work in  New  Zealand?  If yes, please provide your passport number and the date that the visa will expire (Personal)" axis="axisPage" compact="0" outline="0" multipleItemSelectionAllowed="1" showAll="0">
      <items>
        <item h="1" x="0"/>
        <item h="1" x="1"/>
        <item x="2"/>
        <item h="1" x="3"/>
        <item h="1" x="4"/>
        <item h="1" x="5"/>
        <item x="6"/>
        <item x="7"/>
        <item x="8"/>
        <item x="9"/>
        <item h="1" x="10"/>
        <item x="11"/>
        <item x="12"/>
        <item h="1" x="13"/>
        <item x="14"/>
        <item x="15"/>
        <item x="16"/>
        <item h="1" x="17"/>
        <item x="18"/>
        <item h="1" x="19"/>
        <item t="default"/>
      </items>
    </pivotField>
    <pivotField name="What is your work status?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Nationality" axis="axisRow" compact="0" outline="0" multipleItemSelectionAllowed="1" showAll="0" sortType="ascending" defaultSubtotal="0">
      <items>
        <item x="7"/>
        <item x="1"/>
        <item x="14"/>
        <item x="8"/>
        <item x="9"/>
        <item x="11"/>
        <item x="12"/>
        <item x="6"/>
        <item x="2"/>
        <item x="0"/>
        <item x="4"/>
        <item x="5"/>
        <item x="3"/>
        <item x="10"/>
        <item x="13"/>
      </items>
    </pivotField>
    <pivotField name="Worker name" axis="axisRow" compact="0" outline="0" multipleItemSelectionAllowed="1" showAll="0" sortType="ascending" defaultSubtotal="0">
      <items>
        <item x="130"/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</items>
    </pivotField>
    <pivotField name="Passport Number" axis="axisRow" compact="0" outline="0" multipleItemSelectionAllowed="1" showAll="0" sortType="ascending" defaultSubtotal="0">
      <items>
        <item x="8"/>
        <item x="0"/>
        <item x="5"/>
        <item x="2"/>
        <item x="12"/>
        <item x="13"/>
        <item x="9"/>
        <item x="7"/>
        <item x="15"/>
        <item x="11"/>
        <item x="6"/>
        <item x="10"/>
        <item x="14"/>
        <item x="1"/>
        <item x="16"/>
        <item x="4"/>
        <item x="3"/>
      </items>
    </pivotField>
    <pivotField name="Visa expiry date" axis="axisRow" compact="0" outline="0" multipleItemSelectionAllowed="1" showAll="0" sortType="ascending">
      <items>
        <item x="6"/>
        <item x="0"/>
        <item x="2"/>
        <item x="5"/>
        <item x="1"/>
        <item x="3"/>
        <item x="17"/>
        <item x="7"/>
        <item x="16"/>
        <item x="15"/>
        <item x="12"/>
        <item x="14"/>
        <item x="8"/>
        <item x="13"/>
        <item x="4"/>
        <item x="9"/>
        <item x="11"/>
        <item x="10"/>
        <item t="default"/>
      </items>
    </pivotField>
  </pivotFields>
  <rowFields>
    <field x="9"/>
    <field x="8"/>
    <field x="2"/>
    <field x="10"/>
    <field x="1"/>
    <field x="11"/>
  </rowFields>
  <pageFields>
    <pageField fld="6"/>
  </pageFields>
</pivotTableDefinition>
</file>

<file path=xl/pivotTables/pivotTable3.xml><?xml version="1.0" encoding="utf-8"?>
<pivotTableDefinition xmlns="http://schemas.openxmlformats.org/spreadsheetml/2006/main" name="ATR Question  Section B-Table 1" cacheId="2" dataCaption="" rowGrandTotals="0" colGrandTotals="0" compact="0" compactData="0">
  <location ref="A1:K10" firstHeaderRow="0" firstDataRow="1" firstDataCol="1"/>
  <pivotFields>
    <pivotField name="Status (Summary)" compact="0" outline="0" multipleItemSelectionAllowed="1" showAll="0">
      <items>
        <item x="0"/>
        <item x="1"/>
        <item x="2"/>
        <item t="default"/>
      </items>
    </pivotField>
    <pivotField name="Name (Listing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What is your date of birth? (Personal)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name="Employment Start by Month of Year" axis="axisCol" dataField="1" compact="0" numFmtId="164" outline="0" multipleItemSelectionAllowed="1" showAll="0" sortType="ascending">
      <items>
        <item h="1" x="20"/>
        <item x="16"/>
        <item x="19"/>
        <item x="17"/>
        <item x="15"/>
        <item x="6"/>
        <item x="7"/>
        <item x="9"/>
        <item x="18"/>
        <item x="5"/>
        <item x="14"/>
        <item x="13"/>
        <item x="8"/>
        <item x="12"/>
        <item x="10"/>
        <item x="11"/>
        <item x="4"/>
        <item x="3"/>
        <item x="2"/>
        <item x="1"/>
        <item x="0"/>
        <item t="default"/>
      </items>
    </pivotField>
    <pivotField name="Family  Nam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Given  Nam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Do you require a visa to legally work in  New  Zealand?  If yes, please provide your passport number and the date that the visa will expire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Work Status" axis="axisRow" compact="0" outline="0" multipleItemSelectionAllowed="1" showAll="0" sortType="ascending">
      <items>
        <item x="8"/>
        <item x="0"/>
        <item x="1"/>
        <item x="5"/>
        <item x="2"/>
        <item x="7"/>
        <item x="3"/>
        <item x="4"/>
        <item x="6"/>
        <item t="default"/>
      </items>
    </pivotField>
    <pivotField name="Nationality (Personal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Worker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t="default"/>
      </items>
    </pivotField>
    <pivotField name="Passport Numb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Visa Expi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</pivotFields>
  <rowFields>
    <field x="7"/>
  </rowFields>
  <colFields>
    <field x="3"/>
  </colFields>
  <dataFields>
    <dataField name="Work Status by Month of Year Employment Start Count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icmi.io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38"/>
    <col customWidth="1" min="2" max="2" width="8.13"/>
    <col customWidth="1" min="3" max="3" width="28.63"/>
    <col customWidth="1" min="4" max="4" width="8.88"/>
    <col customWidth="1" min="6" max="6" width="47.13"/>
  </cols>
  <sheetData>
    <row r="1">
      <c r="A1" s="1"/>
      <c r="B1" s="1"/>
      <c r="C1" s="1"/>
      <c r="D1" s="1"/>
      <c r="E1" s="1"/>
      <c r="F1" s="1"/>
    </row>
    <row r="2">
      <c r="A2" s="2" t="s">
        <v>0</v>
      </c>
      <c r="B2" s="3"/>
      <c r="C2" s="3"/>
      <c r="D2" s="3"/>
      <c r="E2" s="3"/>
      <c r="F2" s="4"/>
    </row>
    <row r="3">
      <c r="A3" s="1"/>
      <c r="B3" s="1"/>
      <c r="C3" s="1"/>
      <c r="D3" s="1"/>
      <c r="E3" s="1"/>
      <c r="F3" s="1"/>
    </row>
    <row r="4">
      <c r="A4" s="5"/>
      <c r="B4" s="6"/>
      <c r="C4" s="6"/>
      <c r="D4" s="6"/>
      <c r="E4" s="6"/>
      <c r="F4" s="6"/>
    </row>
    <row r="5">
      <c r="A5" s="7"/>
      <c r="B5" s="8"/>
      <c r="C5" s="8"/>
      <c r="D5" s="8"/>
      <c r="E5" s="8"/>
      <c r="F5" s="8"/>
    </row>
    <row r="6">
      <c r="A6" s="7" t="s">
        <v>1</v>
      </c>
      <c r="B6" s="8"/>
      <c r="C6" s="8"/>
      <c r="D6" s="8"/>
      <c r="E6" s="8"/>
      <c r="F6" s="8"/>
    </row>
    <row r="7">
      <c r="A7" s="9"/>
      <c r="B7" s="8"/>
      <c r="C7" s="8"/>
      <c r="D7" s="8"/>
      <c r="E7" s="8"/>
      <c r="F7" s="8"/>
    </row>
    <row r="8">
      <c r="A8" s="9"/>
      <c r="B8" s="8"/>
      <c r="C8" s="8"/>
      <c r="D8" s="8"/>
      <c r="E8" s="8"/>
      <c r="F8" s="8"/>
    </row>
    <row r="9">
      <c r="A9" s="9"/>
      <c r="B9" s="10" t="s">
        <v>2</v>
      </c>
      <c r="C9" s="8"/>
      <c r="D9" s="8"/>
      <c r="E9" s="8"/>
      <c r="F9" s="8"/>
    </row>
    <row r="10">
      <c r="A10" s="9"/>
      <c r="B10" s="10" t="s">
        <v>3</v>
      </c>
      <c r="C10" s="8"/>
      <c r="D10" s="8"/>
      <c r="E10" s="8"/>
      <c r="F10" s="8"/>
    </row>
    <row r="11">
      <c r="A11" s="9"/>
      <c r="B11" s="8"/>
      <c r="C11" s="8"/>
      <c r="D11" s="8"/>
      <c r="E11" s="8"/>
      <c r="F11" s="8"/>
    </row>
    <row r="12">
      <c r="A12" s="9"/>
      <c r="B12" s="8"/>
      <c r="C12" s="11" t="s">
        <v>4</v>
      </c>
      <c r="D12" s="11" t="s">
        <v>5</v>
      </c>
      <c r="E12" s="11" t="s">
        <v>6</v>
      </c>
      <c r="F12" s="11" t="s">
        <v>7</v>
      </c>
    </row>
    <row r="13">
      <c r="A13" s="9"/>
      <c r="B13" s="8"/>
      <c r="C13" s="12" t="s">
        <v>8</v>
      </c>
      <c r="D13" s="12" t="str">
        <f t="shared" ref="D13:D21" si="1">MID(C13,FIND(" (",C13) + 1 + 1,FIND(")",C13) - 1 - (FIND(" (",C13) + 1))</f>
        <v>Summary</v>
      </c>
      <c r="E13" s="13">
        <v>1.0</v>
      </c>
      <c r="F13" s="13" t="s">
        <v>9</v>
      </c>
    </row>
    <row r="14">
      <c r="A14" s="9"/>
      <c r="B14" s="8"/>
      <c r="C14" s="12" t="s">
        <v>10</v>
      </c>
      <c r="D14" s="12" t="str">
        <f t="shared" si="1"/>
        <v>Listing</v>
      </c>
      <c r="E14" s="13">
        <v>2.0</v>
      </c>
      <c r="F14" s="13" t="s">
        <v>11</v>
      </c>
    </row>
    <row r="15">
      <c r="A15" s="9"/>
      <c r="B15" s="8"/>
      <c r="C15" s="14" t="s">
        <v>12</v>
      </c>
      <c r="D15" s="15" t="str">
        <f t="shared" si="1"/>
        <v>Personal</v>
      </c>
      <c r="E15" s="13">
        <v>3.0</v>
      </c>
      <c r="F15" s="13" t="s">
        <v>11</v>
      </c>
    </row>
    <row r="16">
      <c r="A16" s="9"/>
      <c r="B16" s="8"/>
      <c r="C16" s="14" t="s">
        <v>13</v>
      </c>
      <c r="D16" s="15" t="str">
        <f t="shared" si="1"/>
        <v>Listing</v>
      </c>
      <c r="E16" s="13">
        <v>4.0</v>
      </c>
      <c r="F16" s="13" t="s">
        <v>11</v>
      </c>
    </row>
    <row r="17">
      <c r="A17" s="9"/>
      <c r="B17" s="8"/>
      <c r="C17" s="12" t="s">
        <v>14</v>
      </c>
      <c r="D17" s="15" t="str">
        <f t="shared" si="1"/>
        <v>Personal</v>
      </c>
      <c r="E17" s="13">
        <v>5.0</v>
      </c>
      <c r="F17" s="13" t="s">
        <v>11</v>
      </c>
    </row>
    <row r="18">
      <c r="A18" s="9"/>
      <c r="B18" s="8"/>
      <c r="C18" s="12" t="s">
        <v>15</v>
      </c>
      <c r="D18" s="15" t="str">
        <f t="shared" si="1"/>
        <v>Personal</v>
      </c>
      <c r="E18" s="13">
        <v>6.0</v>
      </c>
      <c r="F18" s="13" t="s">
        <v>11</v>
      </c>
    </row>
    <row r="19">
      <c r="A19" s="9"/>
      <c r="B19" s="8"/>
      <c r="C19" s="12" t="s">
        <v>16</v>
      </c>
      <c r="D19" s="15" t="str">
        <f t="shared" si="1"/>
        <v>Personal</v>
      </c>
      <c r="E19" s="13">
        <v>7.0</v>
      </c>
      <c r="F19" s="13" t="s">
        <v>11</v>
      </c>
    </row>
    <row r="20">
      <c r="A20" s="9"/>
      <c r="B20" s="8"/>
      <c r="C20" s="12" t="s">
        <v>17</v>
      </c>
      <c r="D20" s="15" t="str">
        <f t="shared" si="1"/>
        <v>Personal</v>
      </c>
      <c r="E20" s="13">
        <v>8.0</v>
      </c>
      <c r="F20" s="13" t="s">
        <v>11</v>
      </c>
    </row>
    <row r="21">
      <c r="A21" s="9"/>
      <c r="B21" s="8"/>
      <c r="C21" s="12" t="s">
        <v>18</v>
      </c>
      <c r="D21" s="15" t="str">
        <f t="shared" si="1"/>
        <v>Personal</v>
      </c>
      <c r="E21" s="13">
        <v>9.0</v>
      </c>
      <c r="F21" s="13" t="s">
        <v>11</v>
      </c>
    </row>
    <row r="22">
      <c r="A22" s="9"/>
      <c r="B22" s="8"/>
      <c r="C22" s="8"/>
      <c r="D22" s="8"/>
      <c r="E22" s="8"/>
      <c r="F22" s="8"/>
    </row>
    <row r="23">
      <c r="A23" s="16"/>
      <c r="B23" s="17"/>
      <c r="C23" s="17"/>
      <c r="D23" s="17"/>
      <c r="E23" s="17"/>
      <c r="F23" s="17"/>
    </row>
    <row r="24">
      <c r="A24" s="7"/>
      <c r="B24" s="8"/>
      <c r="C24" s="8"/>
      <c r="D24" s="8"/>
      <c r="E24" s="8"/>
      <c r="F24" s="8"/>
    </row>
    <row r="25">
      <c r="A25" s="7" t="s">
        <v>19</v>
      </c>
      <c r="B25" s="8"/>
      <c r="C25" s="8"/>
      <c r="D25" s="8"/>
      <c r="E25" s="8"/>
      <c r="F25" s="8"/>
    </row>
    <row r="26">
      <c r="A26" s="9"/>
      <c r="B26" s="8"/>
      <c r="C26" s="8"/>
      <c r="D26" s="8"/>
      <c r="E26" s="8"/>
      <c r="F26" s="8"/>
    </row>
    <row r="27">
      <c r="A27" s="9"/>
      <c r="B27" s="10" t="s">
        <v>20</v>
      </c>
      <c r="C27" s="8"/>
      <c r="D27" s="8"/>
      <c r="E27" s="8"/>
      <c r="F27" s="8"/>
    </row>
    <row r="28">
      <c r="A28" s="9"/>
      <c r="B28" s="10"/>
      <c r="C28" s="8"/>
      <c r="D28" s="8"/>
      <c r="E28" s="8"/>
      <c r="F28" s="8"/>
    </row>
    <row r="29">
      <c r="A29" s="16"/>
      <c r="B29" s="17"/>
      <c r="C29" s="17"/>
      <c r="D29" s="17"/>
      <c r="E29" s="17"/>
      <c r="F29" s="17"/>
    </row>
    <row r="30">
      <c r="A30" s="7"/>
      <c r="B30" s="8"/>
      <c r="C30" s="8"/>
      <c r="D30" s="8"/>
      <c r="E30" s="8"/>
      <c r="F30" s="8"/>
    </row>
    <row r="31">
      <c r="A31" s="7" t="s">
        <v>21</v>
      </c>
      <c r="B31" s="8"/>
      <c r="C31" s="8"/>
      <c r="D31" s="8"/>
      <c r="E31" s="8"/>
      <c r="F31" s="8"/>
    </row>
    <row r="32">
      <c r="A32" s="8"/>
      <c r="B32" s="8"/>
      <c r="C32" s="8"/>
      <c r="D32" s="8"/>
      <c r="E32" s="8"/>
      <c r="F32" s="8"/>
    </row>
    <row r="33">
      <c r="A33" s="8"/>
      <c r="B33" s="8"/>
      <c r="C33" s="8"/>
      <c r="D33" s="8"/>
      <c r="E33" s="8"/>
      <c r="F33" s="8"/>
    </row>
    <row r="34">
      <c r="A34" s="8"/>
      <c r="B34" s="10" t="s">
        <v>22</v>
      </c>
      <c r="C34" s="8"/>
      <c r="D34" s="8"/>
      <c r="E34" s="8"/>
      <c r="F34" s="8"/>
    </row>
    <row r="35">
      <c r="A35" s="8"/>
      <c r="B35" s="10"/>
      <c r="C35" s="8"/>
      <c r="D35" s="8"/>
      <c r="E35" s="8"/>
      <c r="F35" s="8"/>
    </row>
    <row r="36">
      <c r="A36" s="18"/>
      <c r="B36" s="18"/>
      <c r="C36" s="18"/>
      <c r="D36" s="18"/>
      <c r="E36" s="18"/>
      <c r="F36" s="18"/>
    </row>
    <row r="37">
      <c r="A37" s="19"/>
      <c r="B37" s="1"/>
      <c r="C37" s="1"/>
      <c r="D37" s="1"/>
      <c r="E37" s="1"/>
      <c r="F37" s="20"/>
    </row>
    <row r="38">
      <c r="B38" s="6"/>
      <c r="C38" s="6"/>
      <c r="D38" s="6"/>
      <c r="E38" s="21" t="s">
        <v>23</v>
      </c>
      <c r="F38" s="22" t="s">
        <v>24</v>
      </c>
    </row>
  </sheetData>
  <mergeCells count="1">
    <mergeCell ref="A2:F2"/>
  </mergeCells>
  <hyperlinks>
    <hyperlink r:id="rId1" ref="E3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5.63"/>
    <col customWidth="1" min="2" max="2" width="29.25"/>
    <col customWidth="1" min="3" max="3" width="21.63"/>
    <col customWidth="1" min="4" max="4" width="11.13"/>
    <col customWidth="1" min="5" max="5" width="19.38"/>
    <col customWidth="1" min="6" max="6" width="18.88"/>
    <col customWidth="1" min="7" max="7" width="42.0"/>
    <col customWidth="1" min="8" max="8" width="28.25"/>
    <col customWidth="1" min="9" max="9" width="16.88"/>
    <col customWidth="1" min="10" max="10" width="27.0"/>
    <col customWidth="1" min="11" max="11" width="14.88"/>
    <col customWidth="1" min="12" max="12" width="16.63"/>
  </cols>
  <sheetData>
    <row r="1">
      <c r="A1" s="23" t="s">
        <v>8</v>
      </c>
      <c r="B1" s="23" t="s">
        <v>10</v>
      </c>
      <c r="C1" s="24" t="s">
        <v>12</v>
      </c>
      <c r="D1" s="25" t="s">
        <v>13</v>
      </c>
      <c r="E1" s="23" t="s">
        <v>14</v>
      </c>
      <c r="F1" s="23" t="s">
        <v>15</v>
      </c>
      <c r="G1" s="23" t="s">
        <v>16</v>
      </c>
      <c r="H1" s="23" t="s">
        <v>17</v>
      </c>
      <c r="I1" s="23" t="s">
        <v>18</v>
      </c>
      <c r="J1" s="26" t="s">
        <v>25</v>
      </c>
      <c r="K1" s="27" t="s">
        <v>26</v>
      </c>
      <c r="L1" s="27" t="s">
        <v>27</v>
      </c>
    </row>
    <row r="2">
      <c r="A2" s="28" t="s">
        <v>28</v>
      </c>
      <c r="B2" s="28" t="s">
        <v>29</v>
      </c>
      <c r="C2" s="29">
        <v>37009.0</v>
      </c>
      <c r="D2" s="30">
        <v>44572.0</v>
      </c>
      <c r="E2" s="28" t="s">
        <v>30</v>
      </c>
      <c r="F2" s="28" t="s">
        <v>31</v>
      </c>
      <c r="G2" s="28" t="b">
        <v>0</v>
      </c>
      <c r="H2" s="28" t="s">
        <v>32</v>
      </c>
      <c r="I2" s="28" t="s">
        <v>33</v>
      </c>
      <c r="J2" s="31" t="str">
        <f t="shared" ref="J2:J131" si="1">F2 &amp; " " &amp; E2</f>
        <v>Given Name 1 Family Name 1</v>
      </c>
      <c r="K2" s="31" t="str">
        <f>IFERROR(__xludf.DUMMYFUNCTION("iferror(SWITCH($G2, """", """", FALSE, """", TRUE, """", REGEXEXTRACT($G2, ""[\dA-Z]{5,}"")))"),"")</f>
        <v/>
      </c>
      <c r="L2" s="31" t="str">
        <f>IFERROR(__xludf.DUMMYFUNCTION("iferror(SWITCH($G2, """", """", FALSE, """", TRUE, """", REGEXEXTRACT($G2, ""[0-9]{1,2}[/\.][0-9]{1,2}[/\.][0-9]{2,4}|[a-zA-Z\d]+ [a-zA-Z]+ [0-9]{4}\s*$"")))"),"")</f>
        <v/>
      </c>
    </row>
    <row r="3">
      <c r="A3" s="28" t="s">
        <v>28</v>
      </c>
      <c r="B3" s="28" t="s">
        <v>29</v>
      </c>
      <c r="C3" s="32">
        <v>38053.0</v>
      </c>
      <c r="D3" s="30">
        <v>44572.0</v>
      </c>
      <c r="E3" s="28" t="s">
        <v>34</v>
      </c>
      <c r="F3" s="28" t="s">
        <v>35</v>
      </c>
      <c r="G3" s="28" t="b">
        <v>0</v>
      </c>
      <c r="H3" s="28" t="s">
        <v>32</v>
      </c>
      <c r="I3" s="28" t="s">
        <v>33</v>
      </c>
      <c r="J3" s="31" t="str">
        <f t="shared" si="1"/>
        <v>Given Name 2 Family Name 2</v>
      </c>
      <c r="K3" s="31" t="str">
        <f>IFERROR(__xludf.DUMMYFUNCTION("iferror(SWITCH($G3, """", """", FALSE, """", TRUE, """", REGEXEXTRACT($G3, ""[\dA-Z]{5,}"")))"),"")</f>
        <v/>
      </c>
      <c r="L3" s="31" t="str">
        <f>IFERROR(__xludf.DUMMYFUNCTION("iferror(SWITCH($G3, """", """", FALSE, """", TRUE, """", REGEXEXTRACT($G3, ""[0-9]{1,2}[/\.][0-9]{1,2}[/\.][0-9]{2,4}|[a-zA-Z\d]+ [a-zA-Z]+ [0-9]{4}\s*$"")))"),"")</f>
        <v/>
      </c>
    </row>
    <row r="4">
      <c r="A4" s="28" t="s">
        <v>28</v>
      </c>
      <c r="B4" s="28" t="s">
        <v>29</v>
      </c>
      <c r="C4" s="29">
        <v>38434.0</v>
      </c>
      <c r="D4" s="30">
        <v>44571.0</v>
      </c>
      <c r="E4" s="28" t="s">
        <v>36</v>
      </c>
      <c r="F4" s="28" t="s">
        <v>37</v>
      </c>
      <c r="G4" s="28" t="b">
        <v>0</v>
      </c>
      <c r="H4" s="28" t="s">
        <v>32</v>
      </c>
      <c r="I4" s="28" t="s">
        <v>33</v>
      </c>
      <c r="J4" s="31" t="str">
        <f t="shared" si="1"/>
        <v>Given Name 3 Family Name 3</v>
      </c>
      <c r="K4" s="31" t="str">
        <f>IFERROR(__xludf.DUMMYFUNCTION("iferror(SWITCH($G4, """", """", FALSE, """", TRUE, """", REGEXEXTRACT($G4, ""[\dA-Z]{5,}"")))"),"")</f>
        <v/>
      </c>
      <c r="L4" s="31" t="str">
        <f>IFERROR(__xludf.DUMMYFUNCTION("iferror(SWITCH($G4, """", """", FALSE, """", TRUE, """", REGEXEXTRACT($G4, ""[0-9]{1,2}[/\.][0-9]{1,2}[/\.][0-9]{2,4}|[a-zA-Z\d]+ [a-zA-Z]+ [0-9]{4}\s*$"")))"),"")</f>
        <v/>
      </c>
    </row>
    <row r="5">
      <c r="A5" s="28" t="s">
        <v>28</v>
      </c>
      <c r="B5" s="28" t="s">
        <v>29</v>
      </c>
      <c r="C5" s="29">
        <v>37954.0</v>
      </c>
      <c r="D5" s="30">
        <v>44572.0</v>
      </c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31" t="str">
        <f t="shared" si="1"/>
        <v>Given Name 4 Family Name 4</v>
      </c>
      <c r="K5" s="31" t="str">
        <f>IFERROR(__xludf.DUMMYFUNCTION("iferror(SWITCH($G5, """", """", FALSE, """", TRUE, """", REGEXEXTRACT($G5, ""[\dA-Z]{5,}"")))"),"DM234823")</f>
        <v>DM234823</v>
      </c>
      <c r="L5" s="31" t="str">
        <f>IFERROR(__xludf.DUMMYFUNCTION("iferror(SWITCH($G5, """", """", FALSE, """", TRUE, """", REGEXEXTRACT($G5, ""[0-9]{1,2}[/\.][0-9]{1,2}[/\.][0-9]{2,4}|[a-zA-Z\d]+ [a-zA-Z]+ [0-9]{4}\s*$"")))"),"03.09.2023")</f>
        <v>03.09.2023</v>
      </c>
    </row>
    <row r="6">
      <c r="A6" s="28" t="s">
        <v>28</v>
      </c>
      <c r="B6" s="28" t="s">
        <v>29</v>
      </c>
      <c r="C6" s="32">
        <v>36373.0</v>
      </c>
      <c r="D6" s="30">
        <v>44571.0</v>
      </c>
      <c r="E6" s="28" t="s">
        <v>43</v>
      </c>
      <c r="F6" s="28" t="s">
        <v>44</v>
      </c>
      <c r="G6" s="28" t="b">
        <v>0</v>
      </c>
      <c r="H6" s="28" t="s">
        <v>32</v>
      </c>
      <c r="I6" s="28" t="s">
        <v>33</v>
      </c>
      <c r="J6" s="31" t="str">
        <f t="shared" si="1"/>
        <v>Given Name 5 Family Name 5</v>
      </c>
      <c r="K6" s="31" t="str">
        <f>IFERROR(__xludf.DUMMYFUNCTION("iferror(SWITCH($G6, """", """", FALSE, """", TRUE, """", REGEXEXTRACT($G6, ""[\dA-Z]{5,}"")))"),"")</f>
        <v/>
      </c>
      <c r="L6" s="31" t="str">
        <f>IFERROR(__xludf.DUMMYFUNCTION("iferror(SWITCH($G6, """", """", FALSE, """", TRUE, """", REGEXEXTRACT($G6, ""[0-9]{1,2}[/\.][0-9]{1,2}[/\.][0-9]{2,4}|[a-zA-Z\d]+ [a-zA-Z]+ [0-9]{4}\s*$"")))"),"")</f>
        <v/>
      </c>
    </row>
    <row r="7">
      <c r="A7" s="28" t="s">
        <v>28</v>
      </c>
      <c r="B7" s="28" t="s">
        <v>29</v>
      </c>
      <c r="C7" s="32">
        <v>37202.0</v>
      </c>
      <c r="D7" s="30">
        <v>44571.0</v>
      </c>
      <c r="E7" s="28" t="s">
        <v>45</v>
      </c>
      <c r="F7" s="28" t="s">
        <v>46</v>
      </c>
      <c r="G7" s="28" t="b">
        <v>0</v>
      </c>
      <c r="H7" s="28" t="s">
        <v>32</v>
      </c>
      <c r="I7" s="28" t="s">
        <v>33</v>
      </c>
      <c r="J7" s="31" t="str">
        <f t="shared" si="1"/>
        <v>Given Name 6 Family Name 6</v>
      </c>
      <c r="K7" s="31" t="str">
        <f>IFERROR(__xludf.DUMMYFUNCTION("iferror(SWITCH($G7, """", """", FALSE, """", TRUE, """", REGEXEXTRACT($G7, ""[\dA-Z]{5,}"")))"),"")</f>
        <v/>
      </c>
      <c r="L7" s="31" t="str">
        <f>IFERROR(__xludf.DUMMYFUNCTION("iferror(SWITCH($G7, """", """", FALSE, """", TRUE, """", REGEXEXTRACT($G7, ""[0-9]{1,2}[/\.][0-9]{1,2}[/\.][0-9]{2,4}|[a-zA-Z\d]+ [a-zA-Z]+ [0-9]{4}\s*$"")))"),"")</f>
        <v/>
      </c>
    </row>
    <row r="8">
      <c r="A8" s="28" t="s">
        <v>28</v>
      </c>
      <c r="B8" s="28" t="s">
        <v>29</v>
      </c>
      <c r="C8" s="33">
        <v>37742.0</v>
      </c>
      <c r="D8" s="30">
        <v>44572.0</v>
      </c>
      <c r="E8" s="28" t="s">
        <v>47</v>
      </c>
      <c r="F8" s="28" t="s">
        <v>48</v>
      </c>
      <c r="G8" s="28" t="b">
        <v>0</v>
      </c>
      <c r="H8" s="28" t="s">
        <v>32</v>
      </c>
      <c r="I8" s="28" t="s">
        <v>33</v>
      </c>
      <c r="J8" s="31" t="str">
        <f t="shared" si="1"/>
        <v>Given Name 7 Family Name 7</v>
      </c>
      <c r="K8" s="31" t="str">
        <f>IFERROR(__xludf.DUMMYFUNCTION("iferror(SWITCH($G8, """", """", FALSE, """", TRUE, """", REGEXEXTRACT($G8, ""[\dA-Z]{5,}"")))"),"")</f>
        <v/>
      </c>
      <c r="L8" s="31" t="str">
        <f>IFERROR(__xludf.DUMMYFUNCTION("iferror(SWITCH($G8, """", """", FALSE, """", TRUE, """", REGEXEXTRACT($G8, ""[0-9]{1,2}[/\.][0-9]{1,2}[/\.][0-9]{2,4}|[a-zA-Z\d]+ [a-zA-Z]+ [0-9]{4}\s*$"")))"),"")</f>
        <v/>
      </c>
    </row>
    <row r="9">
      <c r="A9" s="28" t="s">
        <v>28</v>
      </c>
      <c r="B9" s="28" t="s">
        <v>29</v>
      </c>
      <c r="C9" s="29">
        <v>37239.0</v>
      </c>
      <c r="D9" s="30">
        <v>44571.0</v>
      </c>
      <c r="E9" s="28" t="s">
        <v>49</v>
      </c>
      <c r="F9" s="28" t="s">
        <v>50</v>
      </c>
      <c r="G9" s="28" t="b">
        <v>0</v>
      </c>
      <c r="H9" s="28" t="s">
        <v>32</v>
      </c>
      <c r="I9" s="28" t="s">
        <v>33</v>
      </c>
      <c r="J9" s="31" t="str">
        <f t="shared" si="1"/>
        <v>Given Name 8 Family Name 8</v>
      </c>
      <c r="K9" s="31" t="str">
        <f>IFERROR(__xludf.DUMMYFUNCTION("iferror(SWITCH($G9, """", """", FALSE, """", TRUE, """", REGEXEXTRACT($G9, ""[\dA-Z]{5,}"")))"),"")</f>
        <v/>
      </c>
      <c r="L9" s="31" t="str">
        <f>IFERROR(__xludf.DUMMYFUNCTION("iferror(SWITCH($G9, """", """", FALSE, """", TRUE, """", REGEXEXTRACT($G9, ""[0-9]{1,2}[/\.][0-9]{1,2}[/\.][0-9]{2,4}|[a-zA-Z\d]+ [a-zA-Z]+ [0-9]{4}\s*$"")))"),"")</f>
        <v/>
      </c>
    </row>
    <row r="10">
      <c r="A10" s="28" t="s">
        <v>28</v>
      </c>
      <c r="B10" s="28" t="s">
        <v>29</v>
      </c>
      <c r="C10" s="34">
        <v>37762.0</v>
      </c>
      <c r="D10" s="30">
        <v>44572.0</v>
      </c>
      <c r="E10" s="28" t="s">
        <v>51</v>
      </c>
      <c r="F10" s="28" t="s">
        <v>52</v>
      </c>
      <c r="G10" s="28" t="b">
        <v>0</v>
      </c>
      <c r="H10" s="28" t="s">
        <v>32</v>
      </c>
      <c r="I10" s="28" t="s">
        <v>33</v>
      </c>
      <c r="J10" s="31" t="str">
        <f t="shared" si="1"/>
        <v>Given Name 9 Family Name 9</v>
      </c>
      <c r="K10" s="31" t="str">
        <f>IFERROR(__xludf.DUMMYFUNCTION("iferror(SWITCH($G10, """", """", FALSE, """", TRUE, """", REGEXEXTRACT($G10, ""[\dA-Z]{5,}"")))"),"")</f>
        <v/>
      </c>
      <c r="L10" s="31" t="str">
        <f>IFERROR(__xludf.DUMMYFUNCTION("iferror(SWITCH($G10, """", """", FALSE, """", TRUE, """", REGEXEXTRACT($G10, ""[0-9]{1,2}[/\.][0-9]{1,2}[/\.][0-9]{2,4}|[a-zA-Z\d]+ [a-zA-Z]+ [0-9]{4}\s*$"")))"),"")</f>
        <v/>
      </c>
    </row>
    <row r="11">
      <c r="A11" s="28" t="s">
        <v>28</v>
      </c>
      <c r="B11" s="28" t="s">
        <v>29</v>
      </c>
      <c r="C11" s="29">
        <v>38160.0</v>
      </c>
      <c r="D11" s="30">
        <v>44572.0</v>
      </c>
      <c r="E11" s="28" t="s">
        <v>53</v>
      </c>
      <c r="F11" s="28" t="s">
        <v>54</v>
      </c>
      <c r="G11" s="28" t="b">
        <v>0</v>
      </c>
      <c r="H11" s="28" t="s">
        <v>55</v>
      </c>
      <c r="I11" s="28" t="s">
        <v>56</v>
      </c>
      <c r="J11" s="31" t="str">
        <f t="shared" si="1"/>
        <v>Given Name 10 Family Name 10</v>
      </c>
      <c r="K11" s="31" t="str">
        <f>IFERROR(__xludf.DUMMYFUNCTION("iferror(SWITCH($G11, """", """", FALSE, """", TRUE, """", REGEXEXTRACT($G11, ""[\dA-Z]{5,}"")))"),"")</f>
        <v/>
      </c>
      <c r="L11" s="31" t="str">
        <f>IFERROR(__xludf.DUMMYFUNCTION("iferror(SWITCH($G11, """", """", FALSE, """", TRUE, """", REGEXEXTRACT($G11, ""[0-9]{1,2}[/\.][0-9]{1,2}[/\.][0-9]{2,4}|[a-zA-Z\d]+ [a-zA-Z]+ [0-9]{4}\s*$"")))"),"")</f>
        <v/>
      </c>
    </row>
    <row r="12">
      <c r="A12" s="28" t="s">
        <v>28</v>
      </c>
      <c r="B12" s="28" t="s">
        <v>57</v>
      </c>
      <c r="C12" s="32">
        <v>28285.0</v>
      </c>
      <c r="D12" s="30">
        <v>44536.0</v>
      </c>
      <c r="E12" s="28" t="s">
        <v>58</v>
      </c>
      <c r="F12" s="28" t="s">
        <v>59</v>
      </c>
      <c r="G12" s="28" t="b">
        <v>0</v>
      </c>
      <c r="H12" s="28" t="s">
        <v>32</v>
      </c>
      <c r="I12" s="28" t="s">
        <v>56</v>
      </c>
      <c r="J12" s="31" t="str">
        <f t="shared" si="1"/>
        <v>Given Name 11 Family Name 11</v>
      </c>
      <c r="K12" s="31" t="str">
        <f>IFERROR(__xludf.DUMMYFUNCTION("iferror(SWITCH($G12, """", """", FALSE, """", TRUE, """", REGEXEXTRACT($G12, ""[\dA-Z]{5,}"")))"),"")</f>
        <v/>
      </c>
      <c r="L12" s="31" t="str">
        <f>IFERROR(__xludf.DUMMYFUNCTION("iferror(SWITCH($G12, """", """", FALSE, """", TRUE, """", REGEXEXTRACT($G12, ""[0-9]{1,2}[/\.][0-9]{1,2}[/\.][0-9]{2,4}|[a-zA-Z\d]+ [a-zA-Z]+ [0-9]{4}\s*$"")))"),"")</f>
        <v/>
      </c>
    </row>
    <row r="13">
      <c r="A13" s="28" t="s">
        <v>60</v>
      </c>
      <c r="B13" s="28" t="s">
        <v>29</v>
      </c>
      <c r="C13" s="29">
        <v>33629.0</v>
      </c>
      <c r="D13" s="30">
        <v>44572.0</v>
      </c>
      <c r="E13" s="28" t="s">
        <v>61</v>
      </c>
      <c r="F13" s="28" t="s">
        <v>62</v>
      </c>
      <c r="G13" s="28" t="s">
        <v>63</v>
      </c>
      <c r="H13" s="28" t="s">
        <v>64</v>
      </c>
      <c r="I13" s="28" t="s">
        <v>65</v>
      </c>
      <c r="J13" s="31" t="str">
        <f t="shared" si="1"/>
        <v>Given Name 12 Family Name 12</v>
      </c>
      <c r="K13" s="31" t="str">
        <f>IFERROR(__xludf.DUMMYFUNCTION("iferror(SWITCH($G13, """", """", FALSE, """", TRUE, """", REGEXEXTRACT($G13, ""[\dA-Z]{5,}"")))"),"360115886")</f>
        <v>360115886</v>
      </c>
      <c r="L13" s="31" t="str">
        <f>IFERROR(__xludf.DUMMYFUNCTION("iferror(SWITCH($G13, """", """", FALSE, """", TRUE, """", REGEXEXTRACT($G13, ""[0-9]{1,2}[/\.][0-9]{1,2}[/\.][0-9]{2,4}|[a-zA-Z\d]+ [a-zA-Z]+ [0-9]{4}\s*$"")))"),"01/04/2031")</f>
        <v>01/04/2031</v>
      </c>
    </row>
    <row r="14">
      <c r="A14" s="28" t="s">
        <v>28</v>
      </c>
      <c r="B14" s="28" t="s">
        <v>29</v>
      </c>
      <c r="C14" s="29">
        <v>36490.0</v>
      </c>
      <c r="D14" s="30">
        <v>44572.0</v>
      </c>
      <c r="E14" s="28" t="s">
        <v>66</v>
      </c>
      <c r="F14" s="28" t="s">
        <v>67</v>
      </c>
      <c r="G14" s="28" t="b">
        <v>0</v>
      </c>
      <c r="H14" s="28" t="s">
        <v>32</v>
      </c>
      <c r="I14" s="28" t="s">
        <v>33</v>
      </c>
      <c r="J14" s="31" t="str">
        <f t="shared" si="1"/>
        <v>Given Name 13 Family Name 13</v>
      </c>
      <c r="K14" s="31" t="str">
        <f>IFERROR(__xludf.DUMMYFUNCTION("iferror(SWITCH($G14, """", """", FALSE, """", TRUE, """", REGEXEXTRACT($G14, ""[\dA-Z]{5,}"")))"),"")</f>
        <v/>
      </c>
      <c r="L14" s="31" t="str">
        <f>IFERROR(__xludf.DUMMYFUNCTION("iferror(SWITCH($G14, """", """", FALSE, """", TRUE, """", REGEXEXTRACT($G14, ""[0-9]{1,2}[/\.][0-9]{1,2}[/\.][0-9]{2,4}|[a-zA-Z\d]+ [a-zA-Z]+ [0-9]{4}\s*$"")))"),"")</f>
        <v/>
      </c>
    </row>
    <row r="15">
      <c r="A15" s="28" t="s">
        <v>28</v>
      </c>
      <c r="B15" s="28" t="s">
        <v>29</v>
      </c>
      <c r="C15" s="29">
        <v>36424.0</v>
      </c>
      <c r="D15" s="30">
        <v>44572.0</v>
      </c>
      <c r="E15" s="28" t="s">
        <v>68</v>
      </c>
      <c r="F15" s="28" t="s">
        <v>69</v>
      </c>
      <c r="G15" s="28" t="b">
        <v>0</v>
      </c>
      <c r="H15" s="28" t="s">
        <v>32</v>
      </c>
      <c r="I15" s="28" t="s">
        <v>33</v>
      </c>
      <c r="J15" s="31" t="str">
        <f t="shared" si="1"/>
        <v>Given Name 14 Family Name 14</v>
      </c>
      <c r="K15" s="31" t="str">
        <f>IFERROR(__xludf.DUMMYFUNCTION("iferror(SWITCH($G15, """", """", FALSE, """", TRUE, """", REGEXEXTRACT($G15, ""[\dA-Z]{5,}"")))"),"")</f>
        <v/>
      </c>
      <c r="L15" s="31" t="str">
        <f>IFERROR(__xludf.DUMMYFUNCTION("iferror(SWITCH($G15, """", """", FALSE, """", TRUE, """", REGEXEXTRACT($G15, ""[0-9]{1,2}[/\.][0-9]{1,2}[/\.][0-9]{2,4}|[a-zA-Z\d]+ [a-zA-Z]+ [0-9]{4}\s*$"")))"),"")</f>
        <v/>
      </c>
    </row>
    <row r="16">
      <c r="A16" s="28" t="s">
        <v>60</v>
      </c>
      <c r="B16" s="28" t="s">
        <v>29</v>
      </c>
      <c r="C16" s="29">
        <v>37972.0</v>
      </c>
      <c r="D16" s="30">
        <v>44571.0</v>
      </c>
      <c r="E16" s="28" t="s">
        <v>70</v>
      </c>
      <c r="F16" s="28" t="s">
        <v>71</v>
      </c>
      <c r="G16" s="28" t="b">
        <v>0</v>
      </c>
      <c r="H16" s="28" t="s">
        <v>32</v>
      </c>
      <c r="I16" s="28" t="s">
        <v>33</v>
      </c>
      <c r="J16" s="31" t="str">
        <f t="shared" si="1"/>
        <v>Given Name 15 Family Name 15</v>
      </c>
      <c r="K16" s="31" t="str">
        <f>IFERROR(__xludf.DUMMYFUNCTION("iferror(SWITCH($G16, """", """", FALSE, """", TRUE, """", REGEXEXTRACT($G16, ""[\dA-Z]{5,}"")))"),"")</f>
        <v/>
      </c>
      <c r="L16" s="31" t="str">
        <f>IFERROR(__xludf.DUMMYFUNCTION("iferror(SWITCH($G16, """", """", FALSE, """", TRUE, """", REGEXEXTRACT($G16, ""[0-9]{1,2}[/\.][0-9]{1,2}[/\.][0-9]{2,4}|[a-zA-Z\d]+ [a-zA-Z]+ [0-9]{4}\s*$"")))"),"")</f>
        <v/>
      </c>
    </row>
    <row r="17">
      <c r="A17" s="28" t="s">
        <v>28</v>
      </c>
      <c r="B17" s="28" t="s">
        <v>29</v>
      </c>
      <c r="C17" s="32">
        <v>36684.0</v>
      </c>
      <c r="D17" s="30">
        <v>44571.0</v>
      </c>
      <c r="E17" s="28" t="s">
        <v>72</v>
      </c>
      <c r="F17" s="28" t="s">
        <v>73</v>
      </c>
      <c r="G17" s="28" t="b">
        <v>0</v>
      </c>
      <c r="H17" s="28" t="s">
        <v>32</v>
      </c>
      <c r="I17" s="28" t="s">
        <v>33</v>
      </c>
      <c r="J17" s="31" t="str">
        <f t="shared" si="1"/>
        <v>Given Name 16 Family Name 16</v>
      </c>
      <c r="K17" s="31" t="str">
        <f>IFERROR(__xludf.DUMMYFUNCTION("iferror(SWITCH($G17, """", """", FALSE, """", TRUE, """", REGEXEXTRACT($G17, ""[\dA-Z]{5,}"")))"),"")</f>
        <v/>
      </c>
      <c r="L17" s="31" t="str">
        <f>IFERROR(__xludf.DUMMYFUNCTION("iferror(SWITCH($G17, """", """", FALSE, """", TRUE, """", REGEXEXTRACT($G17, ""[0-9]{1,2}[/\.][0-9]{1,2}[/\.][0-9]{2,4}|[a-zA-Z\d]+ [a-zA-Z]+ [0-9]{4}\s*$"")))"),"")</f>
        <v/>
      </c>
    </row>
    <row r="18">
      <c r="A18" s="28" t="s">
        <v>28</v>
      </c>
      <c r="B18" s="28" t="s">
        <v>29</v>
      </c>
      <c r="C18" s="29">
        <v>37247.0</v>
      </c>
      <c r="D18" s="30">
        <v>44571.0</v>
      </c>
      <c r="E18" s="28" t="s">
        <v>74</v>
      </c>
      <c r="F18" s="28" t="s">
        <v>75</v>
      </c>
      <c r="G18" s="28" t="b">
        <v>0</v>
      </c>
      <c r="H18" s="28" t="s">
        <v>32</v>
      </c>
      <c r="I18" s="28" t="s">
        <v>33</v>
      </c>
      <c r="J18" s="31" t="str">
        <f t="shared" si="1"/>
        <v>Given Name 17 Family Name 17</v>
      </c>
      <c r="K18" s="31" t="str">
        <f>IFERROR(__xludf.DUMMYFUNCTION("iferror(SWITCH($G18, """", """", FALSE, """", TRUE, """", REGEXEXTRACT($G18, ""[\dA-Z]{5,}"")))"),"")</f>
        <v/>
      </c>
      <c r="L18" s="31" t="str">
        <f>IFERROR(__xludf.DUMMYFUNCTION("iferror(SWITCH($G18, """", """", FALSE, """", TRUE, """", REGEXEXTRACT($G18, ""[0-9]{1,2}[/\.][0-9]{1,2}[/\.][0-9]{2,4}|[a-zA-Z\d]+ [a-zA-Z]+ [0-9]{4}\s*$"")))"),"")</f>
        <v/>
      </c>
    </row>
    <row r="19">
      <c r="A19" s="28" t="s">
        <v>28</v>
      </c>
      <c r="B19" s="28" t="s">
        <v>29</v>
      </c>
      <c r="C19" s="29">
        <v>30215.0</v>
      </c>
      <c r="D19" s="30">
        <v>44571.0</v>
      </c>
      <c r="E19" s="28" t="s">
        <v>76</v>
      </c>
      <c r="F19" s="28" t="s">
        <v>77</v>
      </c>
      <c r="G19" s="28" t="s">
        <v>78</v>
      </c>
      <c r="H19" s="28" t="s">
        <v>79</v>
      </c>
      <c r="I19" s="28" t="s">
        <v>80</v>
      </c>
      <c r="J19" s="31" t="str">
        <f t="shared" si="1"/>
        <v>Given Name 18 Family Name 18</v>
      </c>
      <c r="K19" s="31" t="str">
        <f>IFERROR(__xludf.DUMMYFUNCTION("iferror(SWITCH($G19, """", """", FALSE, """", TRUE, """", REGEXEXTRACT($G19, ""[\dA-Z]{5,}"")))"),"P6615066B")</f>
        <v>P6615066B</v>
      </c>
      <c r="L19" s="31" t="str">
        <f>IFERROR(__xludf.DUMMYFUNCTION("iferror(SWITCH($G19, """", """", FALSE, """", TRUE, """", REGEXEXTRACT($G19, ""[0-9]{1,2}[/\.][0-9]{1,2}[/\.][0-9]{2,4}|[a-zA-Z\d]+ [a-zA-Z]+ [0-9]{4}\s*$"")))"),"06/08/2025")</f>
        <v>06/08/2025</v>
      </c>
    </row>
    <row r="20">
      <c r="A20" s="28" t="s">
        <v>28</v>
      </c>
      <c r="B20" s="28" t="s">
        <v>29</v>
      </c>
      <c r="C20" s="32">
        <v>23628.0</v>
      </c>
      <c r="D20" s="30">
        <v>44530.0</v>
      </c>
      <c r="E20" s="28" t="s">
        <v>81</v>
      </c>
      <c r="F20" s="28" t="s">
        <v>82</v>
      </c>
      <c r="G20" s="28" t="s">
        <v>83</v>
      </c>
      <c r="H20" s="28" t="s">
        <v>79</v>
      </c>
      <c r="I20" s="28" t="s">
        <v>80</v>
      </c>
      <c r="J20" s="31" t="str">
        <f t="shared" si="1"/>
        <v>Given Name 19 Family Name 19</v>
      </c>
      <c r="K20" s="31" t="str">
        <f>IFERROR(__xludf.DUMMYFUNCTION("iferror(SWITCH($G20, """", """", FALSE, """", TRUE, """", REGEXEXTRACT($G20, ""[\dA-Z]{5,}"")))"),"P1852549A")</f>
        <v>P1852549A</v>
      </c>
      <c r="L20" s="31" t="str">
        <f>IFERROR(__xludf.DUMMYFUNCTION("iferror(SWITCH($G20, """", """", FALSE, """", TRUE, """", REGEXEXTRACT($G20, ""[0-9]{1,2}[/\.][0-9]{1,2}[/\.][0-9]{2,4}|[a-zA-Z\d]+ [a-zA-Z]+ [0-9]{4}\s*$"")))"),"30th July 2022")</f>
        <v>30th July 2022</v>
      </c>
    </row>
    <row r="21">
      <c r="A21" s="28" t="s">
        <v>28</v>
      </c>
      <c r="B21" s="28" t="s">
        <v>29</v>
      </c>
      <c r="C21" s="32">
        <v>26396.0</v>
      </c>
      <c r="D21" s="30">
        <v>44530.0</v>
      </c>
      <c r="E21" s="28" t="s">
        <v>84</v>
      </c>
      <c r="F21" s="28" t="s">
        <v>85</v>
      </c>
      <c r="G21" s="28" t="b">
        <v>0</v>
      </c>
      <c r="H21" s="28" t="s">
        <v>55</v>
      </c>
      <c r="I21" s="28" t="s">
        <v>56</v>
      </c>
      <c r="J21" s="31" t="str">
        <f t="shared" si="1"/>
        <v>Given Name 20 Family Name 20</v>
      </c>
      <c r="K21" s="31" t="str">
        <f>IFERROR(__xludf.DUMMYFUNCTION("iferror(SWITCH($G21, """", """", FALSE, """", TRUE, """", REGEXEXTRACT($G21, ""[\dA-Z]{5,}"")))"),"")</f>
        <v/>
      </c>
      <c r="L21" s="31" t="str">
        <f>IFERROR(__xludf.DUMMYFUNCTION("iferror(SWITCH($G21, """", """", FALSE, """", TRUE, """", REGEXEXTRACT($G21, ""[0-9]{1,2}[/\.][0-9]{1,2}[/\.][0-9]{2,4}|[a-zA-Z\d]+ [a-zA-Z]+ [0-9]{4}\s*$"")))"),"")</f>
        <v/>
      </c>
    </row>
    <row r="22">
      <c r="A22" s="28" t="s">
        <v>28</v>
      </c>
      <c r="B22" s="28" t="s">
        <v>29</v>
      </c>
      <c r="C22" s="32">
        <v>38542.0</v>
      </c>
      <c r="D22" s="30">
        <v>44530.0</v>
      </c>
      <c r="E22" s="28" t="s">
        <v>86</v>
      </c>
      <c r="F22" s="28" t="s">
        <v>87</v>
      </c>
      <c r="G22" s="28" t="b">
        <v>0</v>
      </c>
      <c r="H22" s="28" t="s">
        <v>32</v>
      </c>
      <c r="I22" s="28" t="s">
        <v>33</v>
      </c>
      <c r="J22" s="31" t="str">
        <f t="shared" si="1"/>
        <v>Given Name 21 Family Name 21</v>
      </c>
      <c r="K22" s="31" t="str">
        <f>IFERROR(__xludf.DUMMYFUNCTION("iferror(SWITCH($G22, """", """", FALSE, """", TRUE, """", REGEXEXTRACT($G22, ""[\dA-Z]{5,}"")))"),"")</f>
        <v/>
      </c>
      <c r="L22" s="31" t="str">
        <f>IFERROR(__xludf.DUMMYFUNCTION("iferror(SWITCH($G22, """", """", FALSE, """", TRUE, """", REGEXEXTRACT($G22, ""[0-9]{1,2}[/\.][0-9]{1,2}[/\.][0-9]{2,4}|[a-zA-Z\d]+ [a-zA-Z]+ [0-9]{4}\s*$"")))"),"")</f>
        <v/>
      </c>
    </row>
    <row r="23">
      <c r="A23" s="28" t="s">
        <v>28</v>
      </c>
      <c r="B23" s="28" t="s">
        <v>29</v>
      </c>
      <c r="C23" s="29">
        <v>37151.0</v>
      </c>
      <c r="D23" s="30">
        <v>44530.0</v>
      </c>
      <c r="E23" s="28" t="s">
        <v>88</v>
      </c>
      <c r="F23" s="28" t="s">
        <v>89</v>
      </c>
      <c r="G23" s="28" t="b">
        <v>0</v>
      </c>
      <c r="H23" s="28" t="s">
        <v>41</v>
      </c>
      <c r="I23" s="28" t="s">
        <v>33</v>
      </c>
      <c r="J23" s="31" t="str">
        <f t="shared" si="1"/>
        <v>Given Name 22 Family Name 22</v>
      </c>
      <c r="K23" s="31" t="str">
        <f>IFERROR(__xludf.DUMMYFUNCTION("iferror(SWITCH($G23, """", """", FALSE, """", TRUE, """", REGEXEXTRACT($G23, ""[\dA-Z]{5,}"")))"),"")</f>
        <v/>
      </c>
      <c r="L23" s="31" t="str">
        <f>IFERROR(__xludf.DUMMYFUNCTION("iferror(SWITCH($G23, """", """", FALSE, """", TRUE, """", REGEXEXTRACT($G23, ""[0-9]{1,2}[/\.][0-9]{1,2}[/\.][0-9]{2,4}|[a-zA-Z\d]+ [a-zA-Z]+ [0-9]{4}\s*$"")))"),"")</f>
        <v/>
      </c>
    </row>
    <row r="24">
      <c r="A24" s="28" t="s">
        <v>28</v>
      </c>
      <c r="B24" s="28" t="s">
        <v>29</v>
      </c>
      <c r="C24" s="29">
        <v>19387.0</v>
      </c>
      <c r="D24" s="30">
        <v>44572.0</v>
      </c>
      <c r="E24" s="28" t="s">
        <v>90</v>
      </c>
      <c r="F24" s="28" t="s">
        <v>91</v>
      </c>
      <c r="G24" s="28" t="s">
        <v>92</v>
      </c>
      <c r="H24" s="28" t="s">
        <v>93</v>
      </c>
      <c r="I24" s="28" t="s">
        <v>94</v>
      </c>
      <c r="J24" s="31" t="str">
        <f t="shared" si="1"/>
        <v>Given Name 23 Family Name 23</v>
      </c>
      <c r="K24" s="31" t="str">
        <f>IFERROR(__xludf.DUMMYFUNCTION("iferror(SWITCH($G24, """", """", FALSE, """", TRUE, """", REGEXEXTRACT($G24, ""[\dA-Z]{5,}"")))"),"102628")</f>
        <v>102628</v>
      </c>
      <c r="L24" s="31" t="str">
        <f>IFERROR(__xludf.DUMMYFUNCTION("iferror(SWITCH($G24, """", """", FALSE, """", TRUE, """", REGEXEXTRACT($G24, ""[0-9]{1,2}[/\.][0-9]{1,2}[/\.][0-9]{2,4}|[a-zA-Z\d]+ [a-zA-Z]+ [0-9]{4}\s*$"")))"),"01/11/2023")</f>
        <v>01/11/2023</v>
      </c>
    </row>
    <row r="25">
      <c r="A25" s="28" t="s">
        <v>28</v>
      </c>
      <c r="B25" s="28" t="s">
        <v>29</v>
      </c>
      <c r="C25" s="32">
        <v>36412.0</v>
      </c>
      <c r="D25" s="30">
        <v>44571.0</v>
      </c>
      <c r="E25" s="28" t="s">
        <v>95</v>
      </c>
      <c r="F25" s="28" t="s">
        <v>96</v>
      </c>
      <c r="G25" s="28" t="b">
        <v>0</v>
      </c>
      <c r="H25" s="28" t="s">
        <v>32</v>
      </c>
      <c r="I25" s="28" t="s">
        <v>56</v>
      </c>
      <c r="J25" s="31" t="str">
        <f t="shared" si="1"/>
        <v>Given Name 24 Family Name 24</v>
      </c>
      <c r="K25" s="31" t="str">
        <f>IFERROR(__xludf.DUMMYFUNCTION("iferror(SWITCH($G25, """", """", FALSE, """", TRUE, """", REGEXEXTRACT($G25, ""[\dA-Z]{5,}"")))"),"")</f>
        <v/>
      </c>
      <c r="L25" s="31" t="str">
        <f>IFERROR(__xludf.DUMMYFUNCTION("iferror(SWITCH($G25, """", """", FALSE, """", TRUE, """", REGEXEXTRACT($G25, ""[0-9]{1,2}[/\.][0-9]{1,2}[/\.][0-9]{2,4}|[a-zA-Z\d]+ [a-zA-Z]+ [0-9]{4}\s*$"")))"),"")</f>
        <v/>
      </c>
    </row>
    <row r="26">
      <c r="A26" s="28" t="s">
        <v>28</v>
      </c>
      <c r="B26" s="28" t="s">
        <v>29</v>
      </c>
      <c r="C26" s="29">
        <v>38427.0</v>
      </c>
      <c r="D26" s="30">
        <v>44571.0</v>
      </c>
      <c r="E26" s="28" t="s">
        <v>97</v>
      </c>
      <c r="F26" s="28" t="s">
        <v>98</v>
      </c>
      <c r="G26" s="28" t="b">
        <v>0</v>
      </c>
      <c r="H26" s="28" t="s">
        <v>32</v>
      </c>
      <c r="I26" s="28" t="s">
        <v>94</v>
      </c>
      <c r="J26" s="31" t="str">
        <f t="shared" si="1"/>
        <v>Given Name 25 Family Name 25</v>
      </c>
      <c r="K26" s="31" t="str">
        <f>IFERROR(__xludf.DUMMYFUNCTION("iferror(SWITCH($G26, """", """", FALSE, """", TRUE, """", REGEXEXTRACT($G26, ""[\dA-Z]{5,}"")))"),"")</f>
        <v/>
      </c>
      <c r="L26" s="31" t="str">
        <f>IFERROR(__xludf.DUMMYFUNCTION("iferror(SWITCH($G26, """", """", FALSE, """", TRUE, """", REGEXEXTRACT($G26, ""[0-9]{1,2}[/\.][0-9]{1,2}[/\.][0-9]{2,4}|[a-zA-Z\d]+ [a-zA-Z]+ [0-9]{4}\s*$"")))"),"")</f>
        <v/>
      </c>
    </row>
    <row r="27">
      <c r="A27" s="28" t="s">
        <v>28</v>
      </c>
      <c r="B27" s="28" t="s">
        <v>29</v>
      </c>
      <c r="C27" s="29">
        <v>37130.0</v>
      </c>
      <c r="D27" s="30">
        <v>44571.0</v>
      </c>
      <c r="E27" s="28" t="s">
        <v>99</v>
      </c>
      <c r="F27" s="28" t="s">
        <v>100</v>
      </c>
      <c r="G27" s="28" t="s">
        <v>101</v>
      </c>
      <c r="H27" s="28" t="s">
        <v>55</v>
      </c>
      <c r="I27" s="28" t="s">
        <v>102</v>
      </c>
      <c r="J27" s="31" t="str">
        <f t="shared" si="1"/>
        <v>Given Name 26 Family Name 26</v>
      </c>
      <c r="K27" s="31" t="str">
        <f>IFERROR(__xludf.DUMMYFUNCTION("iferror(SWITCH($G27, """", """", FALSE, """", TRUE, """", REGEXEXTRACT($G27, ""[\dA-Z]{5,}"")))"),"531461236")</f>
        <v>531461236</v>
      </c>
      <c r="L27" s="31" t="str">
        <f>IFERROR(__xludf.DUMMYFUNCTION("iferror(SWITCH($G27, """", """", FALSE, """", TRUE, """", REGEXEXTRACT($G27, ""[0-9]{1,2}[/\.][0-9]{1,2}[/\.][0-9]{2,4}|[a-zA-Z\d]+ [a-zA-Z]+ [0-9]{4}\s*$"")))"),"")</f>
        <v/>
      </c>
    </row>
    <row r="28">
      <c r="A28" s="28" t="s">
        <v>28</v>
      </c>
      <c r="B28" s="28" t="s">
        <v>29</v>
      </c>
      <c r="C28" s="29">
        <v>37365.0</v>
      </c>
      <c r="D28" s="30">
        <v>44571.0</v>
      </c>
      <c r="E28" s="28" t="s">
        <v>103</v>
      </c>
      <c r="F28" s="28" t="s">
        <v>104</v>
      </c>
      <c r="G28" s="28" t="b">
        <v>0</v>
      </c>
      <c r="H28" s="28" t="s">
        <v>32</v>
      </c>
      <c r="I28" s="28" t="s">
        <v>33</v>
      </c>
      <c r="J28" s="31" t="str">
        <f t="shared" si="1"/>
        <v>Given Name 27 Family Name 27</v>
      </c>
      <c r="K28" s="31" t="str">
        <f>IFERROR(__xludf.DUMMYFUNCTION("iferror(SWITCH($G28, """", """", FALSE, """", TRUE, """", REGEXEXTRACT($G28, ""[\dA-Z]{5,}"")))"),"")</f>
        <v/>
      </c>
      <c r="L28" s="31" t="str">
        <f>IFERROR(__xludf.DUMMYFUNCTION("iferror(SWITCH($G28, """", """", FALSE, """", TRUE, """", REGEXEXTRACT($G28, ""[0-9]{1,2}[/\.][0-9]{1,2}[/\.][0-9]{2,4}|[a-zA-Z\d]+ [a-zA-Z]+ [0-9]{4}\s*$"")))"),"")</f>
        <v/>
      </c>
    </row>
    <row r="29">
      <c r="A29" s="28" t="s">
        <v>28</v>
      </c>
      <c r="B29" s="28" t="s">
        <v>29</v>
      </c>
      <c r="C29" s="29">
        <v>37577.0</v>
      </c>
      <c r="D29" s="30">
        <v>44517.0</v>
      </c>
      <c r="E29" s="28" t="s">
        <v>105</v>
      </c>
      <c r="F29" s="28" t="s">
        <v>106</v>
      </c>
      <c r="G29" s="28" t="b">
        <v>0</v>
      </c>
      <c r="H29" s="28" t="s">
        <v>32</v>
      </c>
      <c r="I29" s="28" t="s">
        <v>56</v>
      </c>
      <c r="J29" s="31" t="str">
        <f t="shared" si="1"/>
        <v>Given Name 28 Family Name 28</v>
      </c>
      <c r="K29" s="31" t="str">
        <f>IFERROR(__xludf.DUMMYFUNCTION("iferror(SWITCH($G29, """", """", FALSE, """", TRUE, """", REGEXEXTRACT($G29, ""[\dA-Z]{5,}"")))"),"")</f>
        <v/>
      </c>
      <c r="L29" s="31" t="str">
        <f>IFERROR(__xludf.DUMMYFUNCTION("iferror(SWITCH($G29, """", """", FALSE, """", TRUE, """", REGEXEXTRACT($G29, ""[0-9]{1,2}[/\.][0-9]{1,2}[/\.][0-9]{2,4}|[a-zA-Z\d]+ [a-zA-Z]+ [0-9]{4}\s*$"")))"),"")</f>
        <v/>
      </c>
    </row>
    <row r="30">
      <c r="A30" s="28" t="s">
        <v>28</v>
      </c>
      <c r="B30" s="28" t="s">
        <v>29</v>
      </c>
      <c r="C30" s="29">
        <v>35699.0</v>
      </c>
      <c r="D30" s="30">
        <v>44517.0</v>
      </c>
      <c r="E30" s="28" t="s">
        <v>107</v>
      </c>
      <c r="F30" s="28" t="s">
        <v>108</v>
      </c>
      <c r="G30" s="28" t="b">
        <v>0</v>
      </c>
      <c r="H30" s="28" t="s">
        <v>41</v>
      </c>
      <c r="I30" s="28" t="s">
        <v>56</v>
      </c>
      <c r="J30" s="31" t="str">
        <f t="shared" si="1"/>
        <v>Given Name 29 Family Name 29</v>
      </c>
      <c r="K30" s="31" t="str">
        <f>IFERROR(__xludf.DUMMYFUNCTION("iferror(SWITCH($G30, """", """", FALSE, """", TRUE, """", REGEXEXTRACT($G30, ""[\dA-Z]{5,}"")))"),"")</f>
        <v/>
      </c>
      <c r="L30" s="31" t="str">
        <f>IFERROR(__xludf.DUMMYFUNCTION("iferror(SWITCH($G30, """", """", FALSE, """", TRUE, """", REGEXEXTRACT($G30, ""[0-9]{1,2}[/\.][0-9]{1,2}[/\.][0-9]{2,4}|[a-zA-Z\d]+ [a-zA-Z]+ [0-9]{4}\s*$"")))"),"")</f>
        <v/>
      </c>
    </row>
    <row r="31">
      <c r="A31" s="28" t="s">
        <v>28</v>
      </c>
      <c r="B31" s="28" t="s">
        <v>29</v>
      </c>
      <c r="C31" s="29">
        <v>38682.0</v>
      </c>
      <c r="D31" s="30">
        <v>44517.0</v>
      </c>
      <c r="E31" s="28" t="s">
        <v>109</v>
      </c>
      <c r="F31" s="28" t="s">
        <v>110</v>
      </c>
      <c r="G31" s="28" t="b">
        <v>0</v>
      </c>
      <c r="H31" s="28" t="s">
        <v>32</v>
      </c>
      <c r="I31" s="28" t="s">
        <v>33</v>
      </c>
      <c r="J31" s="31" t="str">
        <f t="shared" si="1"/>
        <v>Given Name 30 Family Name 30</v>
      </c>
      <c r="K31" s="31" t="str">
        <f>IFERROR(__xludf.DUMMYFUNCTION("iferror(SWITCH($G31, """", """", FALSE, """", TRUE, """", REGEXEXTRACT($G31, ""[\dA-Z]{5,}"")))"),"")</f>
        <v/>
      </c>
      <c r="L31" s="31" t="str">
        <f>IFERROR(__xludf.DUMMYFUNCTION("iferror(SWITCH($G31, """", """", FALSE, """", TRUE, """", REGEXEXTRACT($G31, ""[0-9]{1,2}[/\.][0-9]{1,2}[/\.][0-9]{2,4}|[a-zA-Z\d]+ [a-zA-Z]+ [0-9]{4}\s*$"")))"),"")</f>
        <v/>
      </c>
    </row>
    <row r="32">
      <c r="A32" s="28" t="s">
        <v>60</v>
      </c>
      <c r="B32" s="28" t="s">
        <v>111</v>
      </c>
      <c r="C32" s="32">
        <v>37712.0</v>
      </c>
      <c r="D32" s="30">
        <v>44430.0</v>
      </c>
      <c r="E32" s="28" t="s">
        <v>112</v>
      </c>
      <c r="F32" s="28" t="s">
        <v>113</v>
      </c>
      <c r="G32" s="28" t="b">
        <v>0</v>
      </c>
      <c r="H32" s="28" t="s">
        <v>32</v>
      </c>
      <c r="I32" s="28" t="s">
        <v>33</v>
      </c>
      <c r="J32" s="31" t="str">
        <f t="shared" si="1"/>
        <v>Given Name 31 Family Name 31</v>
      </c>
      <c r="K32" s="31" t="str">
        <f>IFERROR(__xludf.DUMMYFUNCTION("iferror(SWITCH($G32, """", """", FALSE, """", TRUE, """", REGEXEXTRACT($G32, ""[\dA-Z]{5,}"")))"),"")</f>
        <v/>
      </c>
      <c r="L32" s="31" t="str">
        <f>IFERROR(__xludf.DUMMYFUNCTION("iferror(SWITCH($G32, """", """", FALSE, """", TRUE, """", REGEXEXTRACT($G32, ""[0-9]{1,2}[/\.][0-9]{1,2}[/\.][0-9]{2,4}|[a-zA-Z\d]+ [a-zA-Z]+ [0-9]{4}\s*$"")))"),"")</f>
        <v/>
      </c>
    </row>
    <row r="33">
      <c r="A33" s="28" t="s">
        <v>60</v>
      </c>
      <c r="B33" s="28" t="s">
        <v>29</v>
      </c>
      <c r="C33" s="29">
        <v>31067.0</v>
      </c>
      <c r="D33" s="30">
        <v>44572.0</v>
      </c>
      <c r="E33" s="28" t="s">
        <v>114</v>
      </c>
      <c r="F33" s="28" t="s">
        <v>115</v>
      </c>
      <c r="G33" s="28" t="b">
        <v>0</v>
      </c>
      <c r="H33" s="28" t="s">
        <v>32</v>
      </c>
      <c r="I33" s="28" t="s">
        <v>33</v>
      </c>
      <c r="J33" s="31" t="str">
        <f t="shared" si="1"/>
        <v>Given Name 32 Family Name 32</v>
      </c>
      <c r="K33" s="31" t="str">
        <f>IFERROR(__xludf.DUMMYFUNCTION("iferror(SWITCH($G33, """", """", FALSE, """", TRUE, """", REGEXEXTRACT($G33, ""[\dA-Z]{5,}"")))"),"")</f>
        <v/>
      </c>
      <c r="L33" s="31" t="str">
        <f>IFERROR(__xludf.DUMMYFUNCTION("iferror(SWITCH($G33, """", """", FALSE, """", TRUE, """", REGEXEXTRACT($G33, ""[0-9]{1,2}[/\.][0-9]{1,2}[/\.][0-9]{2,4}|[a-zA-Z\d]+ [a-zA-Z]+ [0-9]{4}\s*$"")))"),"")</f>
        <v/>
      </c>
    </row>
    <row r="34">
      <c r="A34" s="28" t="s">
        <v>28</v>
      </c>
      <c r="B34" s="28" t="s">
        <v>116</v>
      </c>
      <c r="C34" s="29">
        <v>33250.0</v>
      </c>
      <c r="D34" s="30">
        <v>44333.0</v>
      </c>
      <c r="E34" s="28" t="s">
        <v>117</v>
      </c>
      <c r="F34" s="28" t="s">
        <v>118</v>
      </c>
      <c r="G34" s="28" t="b">
        <v>0</v>
      </c>
      <c r="H34" s="28" t="s">
        <v>32</v>
      </c>
      <c r="I34" s="28" t="s">
        <v>33</v>
      </c>
      <c r="J34" s="31" t="str">
        <f t="shared" si="1"/>
        <v>Given Name 33 Family Name 33</v>
      </c>
      <c r="K34" s="31" t="str">
        <f>IFERROR(__xludf.DUMMYFUNCTION("iferror(SWITCH($G34, """", """", FALSE, """", TRUE, """", REGEXEXTRACT($G34, ""[\dA-Z]{5,}"")))"),"")</f>
        <v/>
      </c>
      <c r="L34" s="31" t="str">
        <f>IFERROR(__xludf.DUMMYFUNCTION("iferror(SWITCH($G34, """", """", FALSE, """", TRUE, """", REGEXEXTRACT($G34, ""[0-9]{1,2}[/\.][0-9]{1,2}[/\.][0-9]{2,4}|[a-zA-Z\d]+ [a-zA-Z]+ [0-9]{4}\s*$"")))"),"")</f>
        <v/>
      </c>
    </row>
    <row r="35">
      <c r="A35" s="28" t="s">
        <v>28</v>
      </c>
      <c r="B35" s="28" t="s">
        <v>119</v>
      </c>
      <c r="C35" s="30"/>
      <c r="D35" s="30">
        <v>44341.0</v>
      </c>
      <c r="E35" s="28" t="s">
        <v>120</v>
      </c>
      <c r="F35" s="28" t="s">
        <v>121</v>
      </c>
      <c r="G35" s="28" t="b">
        <v>0</v>
      </c>
      <c r="H35" s="28" t="s">
        <v>32</v>
      </c>
      <c r="J35" s="31" t="str">
        <f t="shared" si="1"/>
        <v>Given Name 34 Family Name 34</v>
      </c>
      <c r="K35" s="31" t="str">
        <f>IFERROR(__xludf.DUMMYFUNCTION("iferror(SWITCH($G35, """", """", FALSE, """", TRUE, """", REGEXEXTRACT($G35, ""[\dA-Z]{5,}"")))"),"")</f>
        <v/>
      </c>
      <c r="L35" s="31" t="str">
        <f>IFERROR(__xludf.DUMMYFUNCTION("iferror(SWITCH($G35, """", """", FALSE, """", TRUE, """", REGEXEXTRACT($G35, ""[0-9]{1,2}[/\.][0-9]{1,2}[/\.][0-9]{2,4}|[a-zA-Z\d]+ [a-zA-Z]+ [0-9]{4}\s*$"")))"),"")</f>
        <v/>
      </c>
    </row>
    <row r="36">
      <c r="A36" s="28" t="s">
        <v>28</v>
      </c>
      <c r="B36" s="28" t="s">
        <v>29</v>
      </c>
      <c r="C36" s="29">
        <v>28784.0</v>
      </c>
      <c r="D36" s="30">
        <v>44572.0</v>
      </c>
      <c r="E36" s="28" t="s">
        <v>122</v>
      </c>
      <c r="F36" s="28" t="s">
        <v>123</v>
      </c>
      <c r="G36" s="28" t="b">
        <v>0</v>
      </c>
      <c r="H36" s="28" t="s">
        <v>41</v>
      </c>
      <c r="I36" s="28" t="s">
        <v>33</v>
      </c>
      <c r="J36" s="31" t="str">
        <f t="shared" si="1"/>
        <v>Given Name 35 Family Name 35</v>
      </c>
      <c r="K36" s="31" t="str">
        <f>IFERROR(__xludf.DUMMYFUNCTION("iferror(SWITCH($G36, """", """", FALSE, """", TRUE, """", REGEXEXTRACT($G36, ""[\dA-Z]{5,}"")))"),"")</f>
        <v/>
      </c>
      <c r="L36" s="31" t="str">
        <f>IFERROR(__xludf.DUMMYFUNCTION("iferror(SWITCH($G36, """", """", FALSE, """", TRUE, """", REGEXEXTRACT($G36, ""[0-9]{1,2}[/\.][0-9]{1,2}[/\.][0-9]{2,4}|[a-zA-Z\d]+ [a-zA-Z]+ [0-9]{4}\s*$"")))"),"")</f>
        <v/>
      </c>
    </row>
    <row r="37">
      <c r="A37" s="28" t="s">
        <v>60</v>
      </c>
      <c r="B37" s="28" t="s">
        <v>29</v>
      </c>
      <c r="C37" s="29">
        <v>33045.0</v>
      </c>
      <c r="D37" s="30">
        <v>44572.0</v>
      </c>
      <c r="E37" s="28" t="s">
        <v>124</v>
      </c>
      <c r="F37" s="28" t="s">
        <v>125</v>
      </c>
      <c r="G37" s="28" t="s">
        <v>126</v>
      </c>
      <c r="H37" s="28" t="s">
        <v>127</v>
      </c>
      <c r="I37" s="28" t="s">
        <v>128</v>
      </c>
      <c r="J37" s="31" t="str">
        <f t="shared" si="1"/>
        <v>Given Name 36 Family Name 36</v>
      </c>
      <c r="K37" s="31" t="str">
        <f>IFERROR(__xludf.DUMMYFUNCTION("iferror(SWITCH($G37, """", """", FALSE, """", TRUE, """", REGEXEXTRACT($G37, ""[\dA-Z]{5,}"")))"),"42942512")</f>
        <v>42942512</v>
      </c>
      <c r="L37" s="31" t="str">
        <f>IFERROR(__xludf.DUMMYFUNCTION("iferror(SWITCH($G37, """", """", FALSE, """", TRUE, """", REGEXEXTRACT($G37, ""[0-9]{1,2}[/\.][0-9]{1,2}[/\.][0-9]{2,4}|[a-zA-Z\d]+ [a-zA-Z]+ [0-9]{4}\s*$"")))"),"13.8.2021")</f>
        <v>13.8.2021</v>
      </c>
    </row>
    <row r="38">
      <c r="A38" s="28" t="s">
        <v>60</v>
      </c>
      <c r="B38" s="28" t="s">
        <v>29</v>
      </c>
      <c r="C38" s="29">
        <v>35180.0</v>
      </c>
      <c r="D38" s="30">
        <v>44572.0</v>
      </c>
      <c r="E38" s="28" t="s">
        <v>129</v>
      </c>
      <c r="F38" s="28" t="s">
        <v>130</v>
      </c>
      <c r="G38" s="28" t="b">
        <v>0</v>
      </c>
      <c r="H38" s="28" t="s">
        <v>41</v>
      </c>
      <c r="I38" s="28" t="s">
        <v>33</v>
      </c>
      <c r="J38" s="31" t="str">
        <f t="shared" si="1"/>
        <v>Given Name 37 Family Name 37</v>
      </c>
      <c r="K38" s="31" t="str">
        <f>IFERROR(__xludf.DUMMYFUNCTION("iferror(SWITCH($G38, """", """", FALSE, """", TRUE, """", REGEXEXTRACT($G38, ""[\dA-Z]{5,}"")))"),"")</f>
        <v/>
      </c>
      <c r="L38" s="31" t="str">
        <f>IFERROR(__xludf.DUMMYFUNCTION("iferror(SWITCH($G38, """", """", FALSE, """", TRUE, """", REGEXEXTRACT($G38, ""[0-9]{1,2}[/\.][0-9]{1,2}[/\.][0-9]{2,4}|[a-zA-Z\d]+ [a-zA-Z]+ [0-9]{4}\s*$"")))"),"")</f>
        <v/>
      </c>
    </row>
    <row r="39">
      <c r="A39" s="28" t="s">
        <v>60</v>
      </c>
      <c r="B39" s="28" t="s">
        <v>29</v>
      </c>
      <c r="C39" s="32">
        <v>33420.0</v>
      </c>
      <c r="D39" s="30">
        <v>44572.0</v>
      </c>
      <c r="E39" s="28" t="s">
        <v>131</v>
      </c>
      <c r="F39" s="28" t="s">
        <v>132</v>
      </c>
      <c r="G39" s="28" t="s">
        <v>133</v>
      </c>
      <c r="H39" s="28" t="s">
        <v>64</v>
      </c>
      <c r="I39" s="28" t="s">
        <v>134</v>
      </c>
      <c r="J39" s="31" t="str">
        <f t="shared" si="1"/>
        <v>Given Name 38 Family Name 38</v>
      </c>
      <c r="K39" s="31" t="str">
        <f>IFERROR(__xludf.DUMMYFUNCTION("iferror(SWITCH($G39, """", """", FALSE, """", TRUE, """", REGEXEXTRACT($G39, ""[\dA-Z]{5,}"")))"),"")</f>
        <v/>
      </c>
      <c r="L39" s="31" t="str">
        <f>IFERROR(__xludf.DUMMYFUNCTION("iferror(SWITCH($G39, """", """", FALSE, """", TRUE, """", REGEXEXTRACT($G39, ""[0-9]{1,2}[/\.][0-9]{1,2}[/\.][0-9]{2,4}|[a-zA-Z\d]+ [a-zA-Z]+ [0-9]{4}\s*$"")))"),"30.06.20")</f>
        <v>30.06.20</v>
      </c>
    </row>
    <row r="40">
      <c r="A40" s="28" t="s">
        <v>60</v>
      </c>
      <c r="B40" s="28" t="s">
        <v>29</v>
      </c>
      <c r="C40" s="32">
        <v>29774.0</v>
      </c>
      <c r="D40" s="30">
        <v>44572.0</v>
      </c>
      <c r="E40" s="28" t="s">
        <v>135</v>
      </c>
      <c r="F40" s="28" t="s">
        <v>136</v>
      </c>
      <c r="G40" s="28" t="b">
        <v>0</v>
      </c>
      <c r="H40" s="28" t="s">
        <v>41</v>
      </c>
      <c r="I40" s="28" t="s">
        <v>33</v>
      </c>
      <c r="J40" s="31" t="str">
        <f t="shared" si="1"/>
        <v>Given Name 39 Family Name 39</v>
      </c>
      <c r="K40" s="31" t="str">
        <f>IFERROR(__xludf.DUMMYFUNCTION("iferror(SWITCH($G40, """", """", FALSE, """", TRUE, """", REGEXEXTRACT($G40, ""[\dA-Z]{5,}"")))"),"")</f>
        <v/>
      </c>
      <c r="L40" s="31" t="str">
        <f>IFERROR(__xludf.DUMMYFUNCTION("iferror(SWITCH($G40, """", """", FALSE, """", TRUE, """", REGEXEXTRACT($G40, ""[0-9]{1,2}[/\.][0-9]{1,2}[/\.][0-9]{2,4}|[a-zA-Z\d]+ [a-zA-Z]+ [0-9]{4}\s*$"")))"),"")</f>
        <v/>
      </c>
    </row>
    <row r="41">
      <c r="A41" s="28" t="s">
        <v>60</v>
      </c>
      <c r="B41" s="28" t="s">
        <v>29</v>
      </c>
      <c r="C41" s="32">
        <v>44257.0</v>
      </c>
      <c r="D41" s="30">
        <v>44572.0</v>
      </c>
      <c r="E41" s="28" t="s">
        <v>137</v>
      </c>
      <c r="F41" s="28" t="s">
        <v>138</v>
      </c>
      <c r="G41" s="28" t="b">
        <v>0</v>
      </c>
      <c r="H41" s="28" t="s">
        <v>32</v>
      </c>
      <c r="I41" s="28" t="s">
        <v>33</v>
      </c>
      <c r="J41" s="31" t="str">
        <f t="shared" si="1"/>
        <v>Given Name 40 Family Name 40</v>
      </c>
      <c r="K41" s="31" t="str">
        <f>IFERROR(__xludf.DUMMYFUNCTION("iferror(SWITCH($G41, """", """", FALSE, """", TRUE, """", REGEXEXTRACT($G41, ""[\dA-Z]{5,}"")))"),"")</f>
        <v/>
      </c>
      <c r="L41" s="31" t="str">
        <f>IFERROR(__xludf.DUMMYFUNCTION("iferror(SWITCH($G41, """", """", FALSE, """", TRUE, """", REGEXEXTRACT($G41, ""[0-9]{1,2}[/\.][0-9]{1,2}[/\.][0-9]{2,4}|[a-zA-Z\d]+ [a-zA-Z]+ [0-9]{4}\s*$"")))"),"")</f>
        <v/>
      </c>
    </row>
    <row r="42">
      <c r="A42" s="28" t="s">
        <v>60</v>
      </c>
      <c r="B42" s="28" t="s">
        <v>29</v>
      </c>
      <c r="C42" s="29">
        <v>36784.0</v>
      </c>
      <c r="D42" s="30">
        <v>44572.0</v>
      </c>
      <c r="E42" s="28" t="s">
        <v>139</v>
      </c>
      <c r="F42" s="28" t="s">
        <v>140</v>
      </c>
      <c r="G42" s="28" t="b">
        <v>0</v>
      </c>
      <c r="H42" s="28" t="s">
        <v>55</v>
      </c>
      <c r="I42" s="28" t="s">
        <v>33</v>
      </c>
      <c r="J42" s="31" t="str">
        <f t="shared" si="1"/>
        <v>Given Name 41 Family Name 41</v>
      </c>
      <c r="K42" s="31" t="str">
        <f>IFERROR(__xludf.DUMMYFUNCTION("iferror(SWITCH($G42, """", """", FALSE, """", TRUE, """", REGEXEXTRACT($G42, ""[\dA-Z]{5,}"")))"),"")</f>
        <v/>
      </c>
      <c r="L42" s="31" t="str">
        <f>IFERROR(__xludf.DUMMYFUNCTION("iferror(SWITCH($G42, """", """", FALSE, """", TRUE, """", REGEXEXTRACT($G42, ""[0-9]{1,2}[/\.][0-9]{1,2}[/\.][0-9]{2,4}|[a-zA-Z\d]+ [a-zA-Z]+ [0-9]{4}\s*$"")))"),"")</f>
        <v/>
      </c>
    </row>
    <row r="43">
      <c r="A43" s="28" t="s">
        <v>28</v>
      </c>
      <c r="B43" s="28" t="s">
        <v>29</v>
      </c>
      <c r="C43" s="29">
        <v>38678.0</v>
      </c>
      <c r="D43" s="30">
        <v>44517.0</v>
      </c>
      <c r="E43" s="28" t="s">
        <v>141</v>
      </c>
      <c r="F43" s="28" t="s">
        <v>142</v>
      </c>
      <c r="G43" s="28" t="b">
        <v>0</v>
      </c>
      <c r="H43" s="28" t="s">
        <v>32</v>
      </c>
      <c r="I43" s="28" t="s">
        <v>33</v>
      </c>
      <c r="J43" s="31" t="str">
        <f t="shared" si="1"/>
        <v>Given Name 42 Family Name 42</v>
      </c>
      <c r="K43" s="31" t="str">
        <f>IFERROR(__xludf.DUMMYFUNCTION("iferror(SWITCH($G43, """", """", FALSE, """", TRUE, """", REGEXEXTRACT($G43, ""[\dA-Z]{5,}"")))"),"")</f>
        <v/>
      </c>
      <c r="L43" s="31" t="str">
        <f>IFERROR(__xludf.DUMMYFUNCTION("iferror(SWITCH($G43, """", """", FALSE, """", TRUE, """", REGEXEXTRACT($G43, ""[0-9]{1,2}[/\.][0-9]{1,2}[/\.][0-9]{2,4}|[a-zA-Z\d]+ [a-zA-Z]+ [0-9]{4}\s*$"")))"),"")</f>
        <v/>
      </c>
    </row>
    <row r="44">
      <c r="A44" s="28" t="s">
        <v>28</v>
      </c>
      <c r="B44" s="28" t="s">
        <v>29</v>
      </c>
      <c r="C44" s="32">
        <v>37779.0</v>
      </c>
      <c r="D44" s="30">
        <v>44492.0</v>
      </c>
      <c r="E44" s="28" t="s">
        <v>143</v>
      </c>
      <c r="F44" s="28" t="s">
        <v>144</v>
      </c>
      <c r="G44" s="28" t="b">
        <v>0</v>
      </c>
      <c r="H44" s="28" t="s">
        <v>41</v>
      </c>
      <c r="I44" s="28" t="s">
        <v>33</v>
      </c>
      <c r="J44" s="31" t="str">
        <f t="shared" si="1"/>
        <v>Given Name 43 Family Name 43</v>
      </c>
      <c r="K44" s="31" t="str">
        <f>IFERROR(__xludf.DUMMYFUNCTION("iferror(SWITCH($G44, """", """", FALSE, """", TRUE, """", REGEXEXTRACT($G44, ""[\dA-Z]{5,}"")))"),"")</f>
        <v/>
      </c>
      <c r="L44" s="31" t="str">
        <f>IFERROR(__xludf.DUMMYFUNCTION("iferror(SWITCH($G44, """", """", FALSE, """", TRUE, """", REGEXEXTRACT($G44, ""[0-9]{1,2}[/\.][0-9]{1,2}[/\.][0-9]{2,4}|[a-zA-Z\d]+ [a-zA-Z]+ [0-9]{4}\s*$"")))"),"")</f>
        <v/>
      </c>
    </row>
    <row r="45">
      <c r="A45" s="28" t="s">
        <v>28</v>
      </c>
      <c r="B45" s="28" t="s">
        <v>145</v>
      </c>
      <c r="C45" s="29">
        <v>24209.0</v>
      </c>
      <c r="D45" s="30">
        <v>44389.0</v>
      </c>
      <c r="E45" s="28" t="s">
        <v>146</v>
      </c>
      <c r="F45" s="28" t="s">
        <v>147</v>
      </c>
      <c r="G45" s="28" t="b">
        <v>0</v>
      </c>
      <c r="H45" s="28" t="s">
        <v>32</v>
      </c>
      <c r="I45" s="28" t="s">
        <v>33</v>
      </c>
      <c r="J45" s="31" t="str">
        <f t="shared" si="1"/>
        <v>Given Name 44 Family Name 44</v>
      </c>
      <c r="K45" s="31" t="str">
        <f>IFERROR(__xludf.DUMMYFUNCTION("iferror(SWITCH($G45, """", """", FALSE, """", TRUE, """", REGEXEXTRACT($G45, ""[\dA-Z]{5,}"")))"),"")</f>
        <v/>
      </c>
      <c r="L45" s="31" t="str">
        <f>IFERROR(__xludf.DUMMYFUNCTION("iferror(SWITCH($G45, """", """", FALSE, """", TRUE, """", REGEXEXTRACT($G45, ""[0-9]{1,2}[/\.][0-9]{1,2}[/\.][0-9]{2,4}|[a-zA-Z\d]+ [a-zA-Z]+ [0-9]{4}\s*$"")))"),"")</f>
        <v/>
      </c>
    </row>
    <row r="46">
      <c r="A46" s="28" t="s">
        <v>28</v>
      </c>
      <c r="B46" s="28" t="s">
        <v>29</v>
      </c>
      <c r="C46" s="29">
        <v>37158.0</v>
      </c>
      <c r="D46" s="30">
        <v>44572.0</v>
      </c>
      <c r="E46" s="28" t="s">
        <v>148</v>
      </c>
      <c r="F46" s="28" t="s">
        <v>149</v>
      </c>
      <c r="G46" s="28" t="b">
        <v>0</v>
      </c>
      <c r="H46" s="28" t="s">
        <v>55</v>
      </c>
      <c r="I46" s="28" t="s">
        <v>33</v>
      </c>
      <c r="J46" s="31" t="str">
        <f t="shared" si="1"/>
        <v>Given Name 45 Family Name 45</v>
      </c>
      <c r="K46" s="31" t="str">
        <f>IFERROR(__xludf.DUMMYFUNCTION("iferror(SWITCH($G46, """", """", FALSE, """", TRUE, """", REGEXEXTRACT($G46, ""[\dA-Z]{5,}"")))"),"")</f>
        <v/>
      </c>
      <c r="L46" s="31" t="str">
        <f>IFERROR(__xludf.DUMMYFUNCTION("iferror(SWITCH($G46, """", """", FALSE, """", TRUE, """", REGEXEXTRACT($G46, ""[0-9]{1,2}[/\.][0-9]{1,2}[/\.][0-9]{2,4}|[a-zA-Z\d]+ [a-zA-Z]+ [0-9]{4}\s*$"")))"),"")</f>
        <v/>
      </c>
    </row>
    <row r="47">
      <c r="A47" s="28" t="s">
        <v>60</v>
      </c>
      <c r="B47" s="28" t="s">
        <v>111</v>
      </c>
      <c r="C47" s="32">
        <v>37591.0</v>
      </c>
      <c r="D47" s="30">
        <v>44430.0</v>
      </c>
      <c r="E47" s="28" t="s">
        <v>150</v>
      </c>
      <c r="F47" s="28" t="s">
        <v>151</v>
      </c>
      <c r="G47" s="28" t="b">
        <v>0</v>
      </c>
      <c r="H47" s="28" t="s">
        <v>32</v>
      </c>
      <c r="I47" s="28" t="s">
        <v>33</v>
      </c>
      <c r="J47" s="31" t="str">
        <f t="shared" si="1"/>
        <v>Given Name 46 Family Name 46</v>
      </c>
      <c r="K47" s="31" t="str">
        <f>IFERROR(__xludf.DUMMYFUNCTION("iferror(SWITCH($G47, """", """", FALSE, """", TRUE, """", REGEXEXTRACT($G47, ""[\dA-Z]{5,}"")))"),"")</f>
        <v/>
      </c>
      <c r="L47" s="31" t="str">
        <f>IFERROR(__xludf.DUMMYFUNCTION("iferror(SWITCH($G47, """", """", FALSE, """", TRUE, """", REGEXEXTRACT($G47, ""[0-9]{1,2}[/\.][0-9]{1,2}[/\.][0-9]{2,4}|[a-zA-Z\d]+ [a-zA-Z]+ [0-9]{4}\s*$"")))"),"")</f>
        <v/>
      </c>
    </row>
    <row r="48">
      <c r="A48" s="28" t="s">
        <v>60</v>
      </c>
      <c r="B48" s="28" t="s">
        <v>111</v>
      </c>
      <c r="C48" s="29">
        <v>27362.0</v>
      </c>
      <c r="D48" s="30">
        <v>44430.0</v>
      </c>
      <c r="E48" s="28" t="s">
        <v>152</v>
      </c>
      <c r="F48" s="28" t="s">
        <v>153</v>
      </c>
      <c r="G48" s="28" t="b">
        <v>0</v>
      </c>
      <c r="H48" s="28" t="s">
        <v>41</v>
      </c>
      <c r="I48" s="28" t="s">
        <v>33</v>
      </c>
      <c r="J48" s="31" t="str">
        <f t="shared" si="1"/>
        <v>Given Name 47 Family Name 47</v>
      </c>
      <c r="K48" s="31" t="str">
        <f>IFERROR(__xludf.DUMMYFUNCTION("iferror(SWITCH($G48, """", """", FALSE, """", TRUE, """", REGEXEXTRACT($G48, ""[\dA-Z]{5,}"")))"),"")</f>
        <v/>
      </c>
      <c r="L48" s="31" t="str">
        <f>IFERROR(__xludf.DUMMYFUNCTION("iferror(SWITCH($G48, """", """", FALSE, """", TRUE, """", REGEXEXTRACT($G48, ""[0-9]{1,2}[/\.][0-9]{1,2}[/\.][0-9]{2,4}|[a-zA-Z\d]+ [a-zA-Z]+ [0-9]{4}\s*$"")))"),"")</f>
        <v/>
      </c>
    </row>
    <row r="49">
      <c r="A49" s="28" t="s">
        <v>60</v>
      </c>
      <c r="B49" s="28" t="s">
        <v>29</v>
      </c>
      <c r="C49" s="32">
        <v>33061.0</v>
      </c>
      <c r="D49" s="30">
        <v>44572.0</v>
      </c>
      <c r="E49" s="28" t="s">
        <v>154</v>
      </c>
      <c r="F49" s="28" t="s">
        <v>155</v>
      </c>
      <c r="G49" s="28" t="s">
        <v>156</v>
      </c>
      <c r="H49" s="28" t="s">
        <v>64</v>
      </c>
      <c r="I49" s="28" t="s">
        <v>128</v>
      </c>
      <c r="J49" s="31" t="str">
        <f t="shared" si="1"/>
        <v>Given Name 48 Family Name 48</v>
      </c>
      <c r="K49" s="31" t="str">
        <f>IFERROR(__xludf.DUMMYFUNCTION("iferror(SWITCH($G49, """", """", FALSE, """", TRUE, """", REGEXEXTRACT($G49, ""[\dA-Z]{5,}"")))"),"42864951")</f>
        <v>42864951</v>
      </c>
      <c r="L49" s="31" t="str">
        <f>IFERROR(__xludf.DUMMYFUNCTION("iferror(SWITCH($G49, """", """", FALSE, """", TRUE, """", REGEXEXTRACT($G49, ""[0-9]{1,2}[/\.][0-9]{1,2}[/\.][0-9]{2,4}|[a-zA-Z\d]+ [a-zA-Z]+ [0-9]{4}\s*$"")))"),"30th June 2021")</f>
        <v>30th June 2021</v>
      </c>
    </row>
    <row r="50">
      <c r="A50" s="28" t="s">
        <v>60</v>
      </c>
      <c r="B50" s="28" t="s">
        <v>111</v>
      </c>
      <c r="C50" s="32">
        <v>37713.0</v>
      </c>
      <c r="D50" s="30">
        <v>44430.0</v>
      </c>
      <c r="E50" s="28" t="s">
        <v>157</v>
      </c>
      <c r="F50" s="28" t="s">
        <v>158</v>
      </c>
      <c r="G50" s="28" t="b">
        <v>0</v>
      </c>
      <c r="H50" s="28" t="s">
        <v>32</v>
      </c>
      <c r="I50" s="28" t="s">
        <v>33</v>
      </c>
      <c r="J50" s="31" t="str">
        <f t="shared" si="1"/>
        <v>Given Name 49 Family Name 49</v>
      </c>
      <c r="K50" s="31" t="str">
        <f>IFERROR(__xludf.DUMMYFUNCTION("iferror(SWITCH($G50, """", """", FALSE, """", TRUE, """", REGEXEXTRACT($G50, ""[\dA-Z]{5,}"")))"),"")</f>
        <v/>
      </c>
      <c r="L50" s="31" t="str">
        <f>IFERROR(__xludf.DUMMYFUNCTION("iferror(SWITCH($G50, """", """", FALSE, """", TRUE, """", REGEXEXTRACT($G50, ""[0-9]{1,2}[/\.][0-9]{1,2}[/\.][0-9]{2,4}|[a-zA-Z\d]+ [a-zA-Z]+ [0-9]{4}\s*$"")))"),"")</f>
        <v/>
      </c>
    </row>
    <row r="51">
      <c r="A51" s="28" t="s">
        <v>60</v>
      </c>
      <c r="B51" s="28" t="s">
        <v>29</v>
      </c>
      <c r="C51" s="29">
        <v>44418.0</v>
      </c>
      <c r="D51" s="30">
        <v>44572.0</v>
      </c>
      <c r="E51" s="28" t="s">
        <v>159</v>
      </c>
      <c r="F51" s="28" t="s">
        <v>160</v>
      </c>
      <c r="G51" s="28" t="b">
        <v>0</v>
      </c>
      <c r="H51" s="28" t="s">
        <v>41</v>
      </c>
      <c r="I51" s="28" t="s">
        <v>33</v>
      </c>
      <c r="J51" s="31" t="str">
        <f t="shared" si="1"/>
        <v>Given Name 50 Family Name 50</v>
      </c>
      <c r="K51" s="31" t="str">
        <f>IFERROR(__xludf.DUMMYFUNCTION("iferror(SWITCH($G51, """", """", FALSE, """", TRUE, """", REGEXEXTRACT($G51, ""[\dA-Z]{5,}"")))"),"")</f>
        <v/>
      </c>
      <c r="L51" s="31" t="str">
        <f>IFERROR(__xludf.DUMMYFUNCTION("iferror(SWITCH($G51, """", """", FALSE, """", TRUE, """", REGEXEXTRACT($G51, ""[0-9]{1,2}[/\.][0-9]{1,2}[/\.][0-9]{2,4}|[a-zA-Z\d]+ [a-zA-Z]+ [0-9]{4}\s*$"")))"),"")</f>
        <v/>
      </c>
    </row>
    <row r="52">
      <c r="A52" s="28" t="s">
        <v>60</v>
      </c>
      <c r="B52" s="28" t="s">
        <v>29</v>
      </c>
      <c r="C52" s="32">
        <v>29991.0</v>
      </c>
      <c r="D52" s="30">
        <v>44572.0</v>
      </c>
      <c r="E52" s="28" t="s">
        <v>161</v>
      </c>
      <c r="F52" s="28" t="s">
        <v>162</v>
      </c>
      <c r="G52" s="28" t="b">
        <v>0</v>
      </c>
      <c r="H52" s="28" t="s">
        <v>41</v>
      </c>
      <c r="I52" s="28" t="s">
        <v>33</v>
      </c>
      <c r="J52" s="31" t="str">
        <f t="shared" si="1"/>
        <v>Given Name 51 Family Name 51</v>
      </c>
      <c r="K52" s="31" t="str">
        <f>IFERROR(__xludf.DUMMYFUNCTION("iferror(SWITCH($G52, """", """", FALSE, """", TRUE, """", REGEXEXTRACT($G52, ""[\dA-Z]{5,}"")))"),"")</f>
        <v/>
      </c>
      <c r="L52" s="31" t="str">
        <f>IFERROR(__xludf.DUMMYFUNCTION("iferror(SWITCH($G52, """", """", FALSE, """", TRUE, """", REGEXEXTRACT($G52, ""[0-9]{1,2}[/\.][0-9]{1,2}[/\.][0-9]{2,4}|[a-zA-Z\d]+ [a-zA-Z]+ [0-9]{4}\s*$"")))"),"")</f>
        <v/>
      </c>
    </row>
    <row r="53">
      <c r="A53" s="28" t="s">
        <v>60</v>
      </c>
      <c r="B53" s="28" t="s">
        <v>111</v>
      </c>
      <c r="C53" s="32">
        <v>28130.0</v>
      </c>
      <c r="D53" s="30">
        <v>44430.0</v>
      </c>
      <c r="E53" s="28" t="s">
        <v>163</v>
      </c>
      <c r="F53" s="28" t="s">
        <v>164</v>
      </c>
      <c r="G53" s="28" t="b">
        <v>0</v>
      </c>
      <c r="H53" s="28" t="s">
        <v>41</v>
      </c>
      <c r="I53" s="28" t="s">
        <v>33</v>
      </c>
      <c r="J53" s="31" t="str">
        <f t="shared" si="1"/>
        <v>Given Name 52 Family Name 52</v>
      </c>
      <c r="K53" s="31" t="str">
        <f>IFERROR(__xludf.DUMMYFUNCTION("iferror(SWITCH($G53, """", """", FALSE, """", TRUE, """", REGEXEXTRACT($G53, ""[\dA-Z]{5,}"")))"),"")</f>
        <v/>
      </c>
      <c r="L53" s="31" t="str">
        <f>IFERROR(__xludf.DUMMYFUNCTION("iferror(SWITCH($G53, """", """", FALSE, """", TRUE, """", REGEXEXTRACT($G53, ""[0-9]{1,2}[/\.][0-9]{1,2}[/\.][0-9]{2,4}|[a-zA-Z\d]+ [a-zA-Z]+ [0-9]{4}\s*$"")))"),"")</f>
        <v/>
      </c>
    </row>
    <row r="54">
      <c r="A54" s="28" t="s">
        <v>60</v>
      </c>
      <c r="B54" s="28" t="s">
        <v>29</v>
      </c>
      <c r="C54" s="29">
        <v>29748.0</v>
      </c>
      <c r="D54" s="30">
        <v>44572.0</v>
      </c>
      <c r="E54" s="28" t="s">
        <v>165</v>
      </c>
      <c r="F54" s="28" t="s">
        <v>166</v>
      </c>
      <c r="G54" s="28" t="b">
        <v>0</v>
      </c>
      <c r="H54" s="28" t="s">
        <v>41</v>
      </c>
      <c r="I54" s="28" t="s">
        <v>33</v>
      </c>
      <c r="J54" s="31" t="str">
        <f t="shared" si="1"/>
        <v>Given Name 53 Family Name 53</v>
      </c>
      <c r="K54" s="31" t="str">
        <f>IFERROR(__xludf.DUMMYFUNCTION("iferror(SWITCH($G54, """", """", FALSE, """", TRUE, """", REGEXEXTRACT($G54, ""[\dA-Z]{5,}"")))"),"")</f>
        <v/>
      </c>
      <c r="L54" s="31" t="str">
        <f>IFERROR(__xludf.DUMMYFUNCTION("iferror(SWITCH($G54, """", """", FALSE, """", TRUE, """", REGEXEXTRACT($G54, ""[0-9]{1,2}[/\.][0-9]{1,2}[/\.][0-9]{2,4}|[a-zA-Z\d]+ [a-zA-Z]+ [0-9]{4}\s*$"")))"),"")</f>
        <v/>
      </c>
    </row>
    <row r="55">
      <c r="A55" s="28" t="s">
        <v>60</v>
      </c>
      <c r="B55" s="28" t="s">
        <v>111</v>
      </c>
      <c r="C55" s="29">
        <v>33990.0</v>
      </c>
      <c r="D55" s="30">
        <v>44430.0</v>
      </c>
      <c r="E55" s="28" t="s">
        <v>167</v>
      </c>
      <c r="F55" s="28" t="s">
        <v>168</v>
      </c>
      <c r="G55" s="28" t="b">
        <v>0</v>
      </c>
      <c r="H55" s="28" t="s">
        <v>41</v>
      </c>
      <c r="I55" s="28" t="s">
        <v>33</v>
      </c>
      <c r="J55" s="31" t="str">
        <f t="shared" si="1"/>
        <v>Given Name 54 Family Name 54</v>
      </c>
      <c r="K55" s="31" t="str">
        <f>IFERROR(__xludf.DUMMYFUNCTION("iferror(SWITCH($G55, """", """", FALSE, """", TRUE, """", REGEXEXTRACT($G55, ""[\dA-Z]{5,}"")))"),"")</f>
        <v/>
      </c>
      <c r="L55" s="31" t="str">
        <f>IFERROR(__xludf.DUMMYFUNCTION("iferror(SWITCH($G55, """", """", FALSE, """", TRUE, """", REGEXEXTRACT($G55, ""[0-9]{1,2}[/\.][0-9]{1,2}[/\.][0-9]{2,4}|[a-zA-Z\d]+ [a-zA-Z]+ [0-9]{4}\s*$"")))"),"")</f>
        <v/>
      </c>
    </row>
    <row r="56">
      <c r="A56" s="28" t="s">
        <v>28</v>
      </c>
      <c r="B56" s="28" t="s">
        <v>29</v>
      </c>
      <c r="C56" s="34">
        <v>37753.0</v>
      </c>
      <c r="D56" s="30">
        <v>44571.0</v>
      </c>
      <c r="E56" s="28" t="s">
        <v>169</v>
      </c>
      <c r="F56" s="28" t="s">
        <v>170</v>
      </c>
      <c r="G56" s="28" t="b">
        <v>0</v>
      </c>
      <c r="H56" s="28" t="s">
        <v>93</v>
      </c>
      <c r="I56" s="28" t="s">
        <v>33</v>
      </c>
      <c r="J56" s="31" t="str">
        <f t="shared" si="1"/>
        <v>Given Name 55 Family Name 55</v>
      </c>
      <c r="K56" s="31" t="str">
        <f>IFERROR(__xludf.DUMMYFUNCTION("iferror(SWITCH($G56, """", """", FALSE, """", TRUE, """", REGEXEXTRACT($G56, ""[\dA-Z]{5,}"")))"),"")</f>
        <v/>
      </c>
      <c r="L56" s="31" t="str">
        <f>IFERROR(__xludf.DUMMYFUNCTION("iferror(SWITCH($G56, """", """", FALSE, """", TRUE, """", REGEXEXTRACT($G56, ""[0-9]{1,2}[/\.][0-9]{1,2}[/\.][0-9]{2,4}|[a-zA-Z\d]+ [a-zA-Z]+ [0-9]{4}\s*$"")))"),"")</f>
        <v/>
      </c>
    </row>
    <row r="57">
      <c r="A57" s="28" t="s">
        <v>28</v>
      </c>
      <c r="B57" s="28" t="s">
        <v>145</v>
      </c>
      <c r="C57" s="29">
        <v>37152.0</v>
      </c>
      <c r="D57" s="30">
        <v>44389.0</v>
      </c>
      <c r="E57" s="28" t="s">
        <v>171</v>
      </c>
      <c r="F57" s="28" t="s">
        <v>172</v>
      </c>
      <c r="G57" s="28" t="b">
        <v>0</v>
      </c>
      <c r="H57" s="28" t="s">
        <v>32</v>
      </c>
      <c r="I57" s="28" t="s">
        <v>33</v>
      </c>
      <c r="J57" s="31" t="str">
        <f t="shared" si="1"/>
        <v>Given Name 56 Family Name 56</v>
      </c>
      <c r="K57" s="31" t="str">
        <f>IFERROR(__xludf.DUMMYFUNCTION("iferror(SWITCH($G57, """", """", FALSE, """", TRUE, """", REGEXEXTRACT($G57, ""[\dA-Z]{5,}"")))"),"")</f>
        <v/>
      </c>
      <c r="L57" s="31" t="str">
        <f>IFERROR(__xludf.DUMMYFUNCTION("iferror(SWITCH($G57, """", """", FALSE, """", TRUE, """", REGEXEXTRACT($G57, ""[0-9]{1,2}[/\.][0-9]{1,2}[/\.][0-9]{2,4}|[a-zA-Z\d]+ [a-zA-Z]+ [0-9]{4}\s*$"")))"),"")</f>
        <v/>
      </c>
    </row>
    <row r="58">
      <c r="A58" s="28" t="s">
        <v>28</v>
      </c>
      <c r="B58" s="28" t="s">
        <v>173</v>
      </c>
      <c r="C58" s="29">
        <v>36383.0</v>
      </c>
      <c r="D58" s="30">
        <v>44498.0</v>
      </c>
      <c r="E58" s="28" t="s">
        <v>174</v>
      </c>
      <c r="F58" s="28" t="s">
        <v>175</v>
      </c>
      <c r="G58" s="28" t="b">
        <v>0</v>
      </c>
      <c r="H58" s="28" t="s">
        <v>32</v>
      </c>
      <c r="I58" s="28" t="s">
        <v>33</v>
      </c>
      <c r="J58" s="31" t="str">
        <f t="shared" si="1"/>
        <v>Given Name 57 Family Name 57</v>
      </c>
      <c r="K58" s="31" t="str">
        <f>IFERROR(__xludf.DUMMYFUNCTION("iferror(SWITCH($G58, """", """", FALSE, """", TRUE, """", REGEXEXTRACT($G58, ""[\dA-Z]{5,}"")))"),"")</f>
        <v/>
      </c>
      <c r="L58" s="31" t="str">
        <f>IFERROR(__xludf.DUMMYFUNCTION("iferror(SWITCH($G58, """", """", FALSE, """", TRUE, """", REGEXEXTRACT($G58, ""[0-9]{1,2}[/\.][0-9]{1,2}[/\.][0-9]{2,4}|[a-zA-Z\d]+ [a-zA-Z]+ [0-9]{4}\s*$"")))"),"")</f>
        <v/>
      </c>
    </row>
    <row r="59">
      <c r="A59" s="28" t="s">
        <v>28</v>
      </c>
      <c r="B59" s="28" t="s">
        <v>145</v>
      </c>
      <c r="C59" s="32">
        <v>37591.0</v>
      </c>
      <c r="D59" s="30">
        <v>44389.0</v>
      </c>
      <c r="E59" s="28" t="s">
        <v>176</v>
      </c>
      <c r="F59" s="28" t="s">
        <v>177</v>
      </c>
      <c r="G59" s="28" t="b">
        <v>0</v>
      </c>
      <c r="H59" s="28" t="s">
        <v>32</v>
      </c>
      <c r="I59" s="28" t="s">
        <v>33</v>
      </c>
      <c r="J59" s="31" t="str">
        <f t="shared" si="1"/>
        <v>Given Name 58 Family Name 58</v>
      </c>
      <c r="K59" s="31" t="str">
        <f>IFERROR(__xludf.DUMMYFUNCTION("iferror(SWITCH($G59, """", """", FALSE, """", TRUE, """", REGEXEXTRACT($G59, ""[\dA-Z]{5,}"")))"),"")</f>
        <v/>
      </c>
      <c r="L59" s="31" t="str">
        <f>IFERROR(__xludf.DUMMYFUNCTION("iferror(SWITCH($G59, """", """", FALSE, """", TRUE, """", REGEXEXTRACT($G59, ""[0-9]{1,2}[/\.][0-9]{1,2}[/\.][0-9]{2,4}|[a-zA-Z\d]+ [a-zA-Z]+ [0-9]{4}\s*$"")))"),"")</f>
        <v/>
      </c>
    </row>
    <row r="60">
      <c r="A60" s="28" t="s">
        <v>28</v>
      </c>
      <c r="B60" s="28" t="s">
        <v>145</v>
      </c>
      <c r="C60" s="32">
        <v>37629.0</v>
      </c>
      <c r="D60" s="30">
        <v>44389.0</v>
      </c>
      <c r="E60" s="28" t="s">
        <v>178</v>
      </c>
      <c r="F60" s="28" t="s">
        <v>179</v>
      </c>
      <c r="G60" s="28" t="b">
        <v>0</v>
      </c>
      <c r="H60" s="28" t="s">
        <v>32</v>
      </c>
      <c r="I60" s="28" t="s">
        <v>33</v>
      </c>
      <c r="J60" s="31" t="str">
        <f t="shared" si="1"/>
        <v>Given Name 59 Family Name 59</v>
      </c>
      <c r="K60" s="31" t="str">
        <f>IFERROR(__xludf.DUMMYFUNCTION("iferror(SWITCH($G60, """", """", FALSE, """", TRUE, """", REGEXEXTRACT($G60, ""[\dA-Z]{5,}"")))"),"")</f>
        <v/>
      </c>
      <c r="L60" s="31" t="str">
        <f>IFERROR(__xludf.DUMMYFUNCTION("iferror(SWITCH($G60, """", """", FALSE, """", TRUE, """", REGEXEXTRACT($G60, ""[0-9]{1,2}[/\.][0-9]{1,2}[/\.][0-9]{2,4}|[a-zA-Z\d]+ [a-zA-Z]+ [0-9]{4}\s*$"")))"),"")</f>
        <v/>
      </c>
    </row>
    <row r="61">
      <c r="A61" s="28" t="s">
        <v>28</v>
      </c>
      <c r="B61" s="28" t="s">
        <v>145</v>
      </c>
      <c r="C61" s="32">
        <v>37713.0</v>
      </c>
      <c r="D61" s="30">
        <v>44389.0</v>
      </c>
      <c r="E61" s="28" t="s">
        <v>180</v>
      </c>
      <c r="F61" s="28" t="s">
        <v>181</v>
      </c>
      <c r="G61" s="28" t="b">
        <v>0</v>
      </c>
      <c r="H61" s="28" t="s">
        <v>32</v>
      </c>
      <c r="I61" s="28" t="s">
        <v>33</v>
      </c>
      <c r="J61" s="31" t="str">
        <f t="shared" si="1"/>
        <v>Given Name 60 Family Name 60</v>
      </c>
      <c r="K61" s="31" t="str">
        <f>IFERROR(__xludf.DUMMYFUNCTION("iferror(SWITCH($G61, """", """", FALSE, """", TRUE, """", REGEXEXTRACT($G61, ""[\dA-Z]{5,}"")))"),"")</f>
        <v/>
      </c>
      <c r="L61" s="31" t="str">
        <f>IFERROR(__xludf.DUMMYFUNCTION("iferror(SWITCH($G61, """", """", FALSE, """", TRUE, """", REGEXEXTRACT($G61, ""[0-9]{1,2}[/\.][0-9]{1,2}[/\.][0-9]{2,4}|[a-zA-Z\d]+ [a-zA-Z]+ [0-9]{4}\s*$"")))"),"")</f>
        <v/>
      </c>
    </row>
    <row r="62">
      <c r="A62" s="28" t="s">
        <v>28</v>
      </c>
      <c r="B62" s="28" t="s">
        <v>145</v>
      </c>
      <c r="C62" s="29">
        <v>31698.0</v>
      </c>
      <c r="D62" s="30">
        <v>44389.0</v>
      </c>
      <c r="E62" s="28" t="s">
        <v>182</v>
      </c>
      <c r="F62" s="28" t="s">
        <v>183</v>
      </c>
      <c r="G62" s="28" t="b">
        <v>0</v>
      </c>
      <c r="H62" s="28" t="s">
        <v>55</v>
      </c>
      <c r="I62" s="28" t="s">
        <v>33</v>
      </c>
      <c r="J62" s="31" t="str">
        <f t="shared" si="1"/>
        <v>Given Name 61 Family Name 61</v>
      </c>
      <c r="K62" s="31" t="str">
        <f>IFERROR(__xludf.DUMMYFUNCTION("iferror(SWITCH($G62, """", """", FALSE, """", TRUE, """", REGEXEXTRACT($G62, ""[\dA-Z]{5,}"")))"),"")</f>
        <v/>
      </c>
      <c r="L62" s="31" t="str">
        <f>IFERROR(__xludf.DUMMYFUNCTION("iferror(SWITCH($G62, """", """", FALSE, """", TRUE, """", REGEXEXTRACT($G62, ""[0-9]{1,2}[/\.][0-9]{1,2}[/\.][0-9]{2,4}|[a-zA-Z\d]+ [a-zA-Z]+ [0-9]{4}\s*$"")))"),"")</f>
        <v/>
      </c>
    </row>
    <row r="63">
      <c r="A63" s="28" t="s">
        <v>28</v>
      </c>
      <c r="B63" s="28" t="s">
        <v>145</v>
      </c>
      <c r="C63" s="29">
        <v>38428.0</v>
      </c>
      <c r="D63" s="30">
        <v>44389.0</v>
      </c>
      <c r="E63" s="28" t="s">
        <v>184</v>
      </c>
      <c r="F63" s="28" t="s">
        <v>185</v>
      </c>
      <c r="G63" s="28" t="b">
        <v>0</v>
      </c>
      <c r="H63" s="28" t="s">
        <v>32</v>
      </c>
      <c r="I63" s="28" t="s">
        <v>33</v>
      </c>
      <c r="J63" s="31" t="str">
        <f t="shared" si="1"/>
        <v>Given Name 62 Family Name 62</v>
      </c>
      <c r="K63" s="31" t="str">
        <f>IFERROR(__xludf.DUMMYFUNCTION("iferror(SWITCH($G63, """", """", FALSE, """", TRUE, """", REGEXEXTRACT($G63, ""[\dA-Z]{5,}"")))"),"")</f>
        <v/>
      </c>
      <c r="L63" s="31" t="str">
        <f>IFERROR(__xludf.DUMMYFUNCTION("iferror(SWITCH($G63, """", """", FALSE, """", TRUE, """", REGEXEXTRACT($G63, ""[0-9]{1,2}[/\.][0-9]{1,2}[/\.][0-9]{2,4}|[a-zA-Z\d]+ [a-zA-Z]+ [0-9]{4}\s*$"")))"),"")</f>
        <v/>
      </c>
    </row>
    <row r="64">
      <c r="A64" s="28" t="s">
        <v>28</v>
      </c>
      <c r="B64" s="28" t="s">
        <v>145</v>
      </c>
      <c r="C64" s="32">
        <v>37532.0</v>
      </c>
      <c r="D64" s="30">
        <v>44389.0</v>
      </c>
      <c r="E64" s="28" t="s">
        <v>186</v>
      </c>
      <c r="F64" s="28" t="s">
        <v>187</v>
      </c>
      <c r="G64" s="28" t="b">
        <v>0</v>
      </c>
      <c r="H64" s="28" t="s">
        <v>32</v>
      </c>
      <c r="I64" s="28" t="s">
        <v>33</v>
      </c>
      <c r="J64" s="31" t="str">
        <f t="shared" si="1"/>
        <v>Given Name 63 Family Name 63</v>
      </c>
      <c r="K64" s="31" t="str">
        <f>IFERROR(__xludf.DUMMYFUNCTION("iferror(SWITCH($G64, """", """", FALSE, """", TRUE, """", REGEXEXTRACT($G64, ""[\dA-Z]{5,}"")))"),"")</f>
        <v/>
      </c>
      <c r="L64" s="31" t="str">
        <f>IFERROR(__xludf.DUMMYFUNCTION("iferror(SWITCH($G64, """", """", FALSE, """", TRUE, """", REGEXEXTRACT($G64, ""[0-9]{1,2}[/\.][0-9]{1,2}[/\.][0-9]{2,4}|[a-zA-Z\d]+ [a-zA-Z]+ [0-9]{4}\s*$"")))"),"")</f>
        <v/>
      </c>
    </row>
    <row r="65">
      <c r="A65" s="28" t="s">
        <v>28</v>
      </c>
      <c r="B65" s="28" t="s">
        <v>188</v>
      </c>
      <c r="C65" s="29">
        <v>23673.0</v>
      </c>
      <c r="D65" s="30">
        <v>44501.0</v>
      </c>
      <c r="E65" s="28" t="s">
        <v>189</v>
      </c>
      <c r="F65" s="28" t="s">
        <v>190</v>
      </c>
      <c r="G65" s="28" t="b">
        <v>0</v>
      </c>
      <c r="H65" s="28" t="s">
        <v>32</v>
      </c>
      <c r="I65" s="28" t="s">
        <v>33</v>
      </c>
      <c r="J65" s="31" t="str">
        <f t="shared" si="1"/>
        <v>Given Name 64 Family Name 64</v>
      </c>
      <c r="K65" s="31" t="str">
        <f>IFERROR(__xludf.DUMMYFUNCTION("iferror(SWITCH($G65, """", """", FALSE, """", TRUE, """", REGEXEXTRACT($G65, ""[\dA-Z]{5,}"")))"),"")</f>
        <v/>
      </c>
      <c r="L65" s="31" t="str">
        <f>IFERROR(__xludf.DUMMYFUNCTION("iferror(SWITCH($G65, """", """", FALSE, """", TRUE, """", REGEXEXTRACT($G65, ""[0-9]{1,2}[/\.][0-9]{1,2}[/\.][0-9]{2,4}|[a-zA-Z\d]+ [a-zA-Z]+ [0-9]{4}\s*$"")))"),"")</f>
        <v/>
      </c>
    </row>
    <row r="66">
      <c r="A66" s="28" t="s">
        <v>28</v>
      </c>
      <c r="B66" s="28" t="s">
        <v>29</v>
      </c>
      <c r="C66" s="32">
        <v>37438.0</v>
      </c>
      <c r="D66" s="30">
        <v>44571.0</v>
      </c>
      <c r="E66" s="28" t="s">
        <v>191</v>
      </c>
      <c r="F66" s="28" t="s">
        <v>192</v>
      </c>
      <c r="G66" s="28" t="b">
        <v>0</v>
      </c>
      <c r="H66" s="28" t="s">
        <v>32</v>
      </c>
      <c r="I66" s="28" t="s">
        <v>33</v>
      </c>
      <c r="J66" s="31" t="str">
        <f t="shared" si="1"/>
        <v>Given Name 65 Family Name 65</v>
      </c>
      <c r="K66" s="31" t="str">
        <f>IFERROR(__xludf.DUMMYFUNCTION("iferror(SWITCH($G66, """", """", FALSE, """", TRUE, """", REGEXEXTRACT($G66, ""[\dA-Z]{5,}"")))"),"")</f>
        <v/>
      </c>
      <c r="L66" s="31" t="str">
        <f>IFERROR(__xludf.DUMMYFUNCTION("iferror(SWITCH($G66, """", """", FALSE, """", TRUE, """", REGEXEXTRACT($G66, ""[0-9]{1,2}[/\.][0-9]{1,2}[/\.][0-9]{2,4}|[a-zA-Z\d]+ [a-zA-Z]+ [0-9]{4}\s*$"")))"),"")</f>
        <v/>
      </c>
    </row>
    <row r="67">
      <c r="A67" s="28" t="s">
        <v>28</v>
      </c>
      <c r="B67" s="28" t="s">
        <v>145</v>
      </c>
      <c r="C67" s="34">
        <v>38130.0</v>
      </c>
      <c r="D67" s="30">
        <v>44389.0</v>
      </c>
      <c r="E67" s="28" t="s">
        <v>193</v>
      </c>
      <c r="F67" s="28" t="s">
        <v>194</v>
      </c>
      <c r="G67" s="28" t="b">
        <v>0</v>
      </c>
      <c r="H67" s="28" t="s">
        <v>32</v>
      </c>
      <c r="I67" s="28" t="s">
        <v>33</v>
      </c>
      <c r="J67" s="31" t="str">
        <f t="shared" si="1"/>
        <v>Given Name 66 Family Name 66</v>
      </c>
      <c r="K67" s="31" t="str">
        <f>IFERROR(__xludf.DUMMYFUNCTION("iferror(SWITCH($G67, """", """", FALSE, """", TRUE, """", REGEXEXTRACT($G67, ""[\dA-Z]{5,}"")))"),"")</f>
        <v/>
      </c>
      <c r="L67" s="31" t="str">
        <f>IFERROR(__xludf.DUMMYFUNCTION("iferror(SWITCH($G67, """", """", FALSE, """", TRUE, """", REGEXEXTRACT($G67, ""[0-9]{1,2}[/\.][0-9]{1,2}[/\.][0-9]{2,4}|[a-zA-Z\d]+ [a-zA-Z]+ [0-9]{4}\s*$"")))"),"")</f>
        <v/>
      </c>
    </row>
    <row r="68">
      <c r="A68" s="28" t="s">
        <v>28</v>
      </c>
      <c r="B68" s="28" t="s">
        <v>29</v>
      </c>
      <c r="C68" s="29">
        <v>38730.0</v>
      </c>
      <c r="D68" s="30">
        <v>44572.0</v>
      </c>
      <c r="E68" s="28" t="s">
        <v>195</v>
      </c>
      <c r="F68" s="28" t="s">
        <v>196</v>
      </c>
      <c r="G68" s="28" t="b">
        <v>0</v>
      </c>
      <c r="H68" s="28" t="s">
        <v>32</v>
      </c>
      <c r="I68" s="28" t="s">
        <v>94</v>
      </c>
      <c r="J68" s="31" t="str">
        <f t="shared" si="1"/>
        <v>Given Name 67 Family Name 67</v>
      </c>
      <c r="K68" s="31" t="str">
        <f>IFERROR(__xludf.DUMMYFUNCTION("iferror(SWITCH($G68, """", """", FALSE, """", TRUE, """", REGEXEXTRACT($G68, ""[\dA-Z]{5,}"")))"),"")</f>
        <v/>
      </c>
      <c r="L68" s="31" t="str">
        <f>IFERROR(__xludf.DUMMYFUNCTION("iferror(SWITCH($G68, """", """", FALSE, """", TRUE, """", REGEXEXTRACT($G68, ""[0-9]{1,2}[/\.][0-9]{1,2}[/\.][0-9]{2,4}|[a-zA-Z\d]+ [a-zA-Z]+ [0-9]{4}\s*$"")))"),"")</f>
        <v/>
      </c>
    </row>
    <row r="69">
      <c r="A69" s="28" t="s">
        <v>28</v>
      </c>
      <c r="B69" s="28" t="s">
        <v>29</v>
      </c>
      <c r="C69" s="29">
        <v>37223.0</v>
      </c>
      <c r="D69" s="30">
        <v>44496.0</v>
      </c>
      <c r="E69" s="28" t="s">
        <v>197</v>
      </c>
      <c r="F69" s="28" t="s">
        <v>198</v>
      </c>
      <c r="G69" s="28" t="b">
        <v>0</v>
      </c>
      <c r="H69" s="28" t="s">
        <v>32</v>
      </c>
      <c r="I69" s="28" t="s">
        <v>33</v>
      </c>
      <c r="J69" s="31" t="str">
        <f t="shared" si="1"/>
        <v>Given Name 68 Family Name 68</v>
      </c>
      <c r="K69" s="31" t="str">
        <f>IFERROR(__xludf.DUMMYFUNCTION("iferror(SWITCH($G69, """", """", FALSE, """", TRUE, """", REGEXEXTRACT($G69, ""[\dA-Z]{5,}"")))"),"")</f>
        <v/>
      </c>
      <c r="L69" s="31" t="str">
        <f>IFERROR(__xludf.DUMMYFUNCTION("iferror(SWITCH($G69, """", """", FALSE, """", TRUE, """", REGEXEXTRACT($G69, ""[0-9]{1,2}[/\.][0-9]{1,2}[/\.][0-9]{2,4}|[a-zA-Z\d]+ [a-zA-Z]+ [0-9]{4}\s*$"")))"),"")</f>
        <v/>
      </c>
    </row>
    <row r="70">
      <c r="A70" s="28" t="s">
        <v>28</v>
      </c>
      <c r="B70" s="28" t="s">
        <v>199</v>
      </c>
      <c r="C70" s="29">
        <v>33805.0</v>
      </c>
      <c r="D70" s="30">
        <v>44487.0</v>
      </c>
      <c r="E70" s="28" t="s">
        <v>200</v>
      </c>
      <c r="F70" s="28" t="s">
        <v>201</v>
      </c>
      <c r="G70" s="28" t="b">
        <v>0</v>
      </c>
      <c r="H70" s="28" t="s">
        <v>55</v>
      </c>
      <c r="I70" s="28" t="s">
        <v>56</v>
      </c>
      <c r="J70" s="31" t="str">
        <f t="shared" si="1"/>
        <v>Given Name 69 Family Name 69</v>
      </c>
      <c r="K70" s="31" t="str">
        <f>IFERROR(__xludf.DUMMYFUNCTION("iferror(SWITCH($G70, """", """", FALSE, """", TRUE, """", REGEXEXTRACT($G70, ""[\dA-Z]{5,}"")))"),"")</f>
        <v/>
      </c>
      <c r="L70" s="31" t="str">
        <f>IFERROR(__xludf.DUMMYFUNCTION("iferror(SWITCH($G70, """", """", FALSE, """", TRUE, """", REGEXEXTRACT($G70, ""[0-9]{1,2}[/\.][0-9]{1,2}[/\.][0-9]{2,4}|[a-zA-Z\d]+ [a-zA-Z]+ [0-9]{4}\s*$"")))"),"")</f>
        <v/>
      </c>
    </row>
    <row r="71">
      <c r="A71" s="28" t="s">
        <v>28</v>
      </c>
      <c r="B71" s="28" t="s">
        <v>202</v>
      </c>
      <c r="C71" s="29">
        <v>31968.0</v>
      </c>
      <c r="D71" s="30">
        <v>44487.0</v>
      </c>
      <c r="E71" s="28" t="s">
        <v>203</v>
      </c>
      <c r="F71" s="28" t="s">
        <v>204</v>
      </c>
      <c r="G71" s="28" t="b">
        <v>0</v>
      </c>
      <c r="H71" s="28" t="s">
        <v>55</v>
      </c>
      <c r="I71" s="28" t="s">
        <v>56</v>
      </c>
      <c r="J71" s="31" t="str">
        <f t="shared" si="1"/>
        <v>Given Name 70 Family Name 70</v>
      </c>
      <c r="K71" s="31" t="str">
        <f>IFERROR(__xludf.DUMMYFUNCTION("iferror(SWITCH($G71, """", """", FALSE, """", TRUE, """", REGEXEXTRACT($G71, ""[\dA-Z]{5,}"")))"),"")</f>
        <v/>
      </c>
      <c r="L71" s="31" t="str">
        <f>IFERROR(__xludf.DUMMYFUNCTION("iferror(SWITCH($G71, """", """", FALSE, """", TRUE, """", REGEXEXTRACT($G71, ""[0-9]{1,2}[/\.][0-9]{1,2}[/\.][0-9]{2,4}|[a-zA-Z\d]+ [a-zA-Z]+ [0-9]{4}\s*$"")))"),"")</f>
        <v/>
      </c>
    </row>
    <row r="72">
      <c r="A72" s="28" t="s">
        <v>28</v>
      </c>
      <c r="B72" s="28" t="s">
        <v>199</v>
      </c>
      <c r="C72" s="32">
        <v>31815.0</v>
      </c>
      <c r="D72" s="30">
        <v>44487.0</v>
      </c>
      <c r="E72" s="28" t="s">
        <v>205</v>
      </c>
      <c r="F72" s="28" t="s">
        <v>206</v>
      </c>
      <c r="G72" s="28" t="b">
        <v>0</v>
      </c>
      <c r="H72" s="28" t="s">
        <v>55</v>
      </c>
      <c r="I72" s="28" t="s">
        <v>56</v>
      </c>
      <c r="J72" s="31" t="str">
        <f t="shared" si="1"/>
        <v>Given Name 71 Family Name 71</v>
      </c>
      <c r="K72" s="31" t="str">
        <f>IFERROR(__xludf.DUMMYFUNCTION("iferror(SWITCH($G72, """", """", FALSE, """", TRUE, """", REGEXEXTRACT($G72, ""[\dA-Z]{5,}"")))"),"")</f>
        <v/>
      </c>
      <c r="L72" s="31" t="str">
        <f>IFERROR(__xludf.DUMMYFUNCTION("iferror(SWITCH($G72, """", """", FALSE, """", TRUE, """", REGEXEXTRACT($G72, ""[0-9]{1,2}[/\.][0-9]{1,2}[/\.][0-9]{2,4}|[a-zA-Z\d]+ [a-zA-Z]+ [0-9]{4}\s*$"")))"),"")</f>
        <v/>
      </c>
    </row>
    <row r="73">
      <c r="A73" s="28" t="s">
        <v>28</v>
      </c>
      <c r="B73" s="28" t="s">
        <v>202</v>
      </c>
      <c r="C73" s="29">
        <v>44495.0</v>
      </c>
      <c r="D73" s="30">
        <v>44487.0</v>
      </c>
      <c r="E73" s="28" t="s">
        <v>207</v>
      </c>
      <c r="F73" s="28" t="s">
        <v>208</v>
      </c>
      <c r="G73" s="28" t="b">
        <v>0</v>
      </c>
      <c r="H73" s="28" t="s">
        <v>55</v>
      </c>
      <c r="I73" s="28" t="s">
        <v>56</v>
      </c>
      <c r="J73" s="31" t="str">
        <f t="shared" si="1"/>
        <v>Given Name 72 Family Name 72</v>
      </c>
      <c r="K73" s="31" t="str">
        <f>IFERROR(__xludf.DUMMYFUNCTION("iferror(SWITCH($G73, """", """", FALSE, """", TRUE, """", REGEXEXTRACT($G73, ""[\dA-Z]{5,}"")))"),"")</f>
        <v/>
      </c>
      <c r="L73" s="31" t="str">
        <f>IFERROR(__xludf.DUMMYFUNCTION("iferror(SWITCH($G73, """", """", FALSE, """", TRUE, """", REGEXEXTRACT($G73, ""[0-9]{1,2}[/\.][0-9]{1,2}[/\.][0-9]{2,4}|[a-zA-Z\d]+ [a-zA-Z]+ [0-9]{4}\s*$"")))"),"")</f>
        <v/>
      </c>
    </row>
    <row r="74">
      <c r="A74" s="28" t="s">
        <v>28</v>
      </c>
      <c r="B74" s="28" t="s">
        <v>209</v>
      </c>
      <c r="C74" s="32"/>
      <c r="D74" s="30">
        <v>44476.0</v>
      </c>
      <c r="E74" s="28" t="s">
        <v>210</v>
      </c>
      <c r="F74" s="28" t="s">
        <v>211</v>
      </c>
      <c r="G74" s="28" t="b">
        <v>1</v>
      </c>
      <c r="H74" s="28" t="s">
        <v>212</v>
      </c>
      <c r="I74" s="28" t="s">
        <v>213</v>
      </c>
      <c r="J74" s="31" t="str">
        <f t="shared" si="1"/>
        <v>Given Name 73 Family Name 73</v>
      </c>
      <c r="K74" s="31" t="str">
        <f>IFERROR(__xludf.DUMMYFUNCTION("iferror(SWITCH($G74, """", """", FALSE, """", TRUE, """", REGEXEXTRACT($G74, ""[\dA-Z]{5,}"")))"),"")</f>
        <v/>
      </c>
      <c r="L74" s="31" t="str">
        <f>IFERROR(__xludf.DUMMYFUNCTION("iferror(SWITCH($G74, """", """", FALSE, """", TRUE, """", REGEXEXTRACT($G74, ""[0-9]{1,2}[/\.][0-9]{1,2}[/\.][0-9]{2,4}|[a-zA-Z\d]+ [a-zA-Z]+ [0-9]{4}\s*$"")))"),"")</f>
        <v/>
      </c>
    </row>
    <row r="75">
      <c r="A75" s="28" t="s">
        <v>28</v>
      </c>
      <c r="B75" s="28" t="s">
        <v>209</v>
      </c>
      <c r="C75" s="32"/>
      <c r="D75" s="30">
        <v>44476.0</v>
      </c>
      <c r="E75" s="28" t="s">
        <v>214</v>
      </c>
      <c r="F75" s="28" t="s">
        <v>215</v>
      </c>
      <c r="G75" s="28" t="b">
        <v>1</v>
      </c>
      <c r="H75" s="28" t="s">
        <v>212</v>
      </c>
      <c r="I75" s="28" t="s">
        <v>213</v>
      </c>
      <c r="J75" s="31" t="str">
        <f t="shared" si="1"/>
        <v>Given Name 74 Family Name 74</v>
      </c>
      <c r="K75" s="31" t="str">
        <f>IFERROR(__xludf.DUMMYFUNCTION("iferror(SWITCH($G75, """", """", FALSE, """", TRUE, """", REGEXEXTRACT($G75, ""[\dA-Z]{5,}"")))"),"")</f>
        <v/>
      </c>
      <c r="L75" s="31" t="str">
        <f>IFERROR(__xludf.DUMMYFUNCTION("iferror(SWITCH($G75, """", """", FALSE, """", TRUE, """", REGEXEXTRACT($G75, ""[0-9]{1,2}[/\.][0-9]{1,2}[/\.][0-9]{2,4}|[a-zA-Z\d]+ [a-zA-Z]+ [0-9]{4}\s*$"")))"),"")</f>
        <v/>
      </c>
    </row>
    <row r="76">
      <c r="A76" s="28" t="s">
        <v>28</v>
      </c>
      <c r="B76" s="28" t="s">
        <v>209</v>
      </c>
      <c r="C76" s="32"/>
      <c r="D76" s="30">
        <v>44476.0</v>
      </c>
      <c r="E76" s="28" t="s">
        <v>216</v>
      </c>
      <c r="F76" s="28" t="s">
        <v>217</v>
      </c>
      <c r="G76" s="28" t="b">
        <v>1</v>
      </c>
      <c r="H76" s="28" t="s">
        <v>212</v>
      </c>
      <c r="I76" s="28" t="s">
        <v>213</v>
      </c>
      <c r="J76" s="31" t="str">
        <f t="shared" si="1"/>
        <v>Given Name 75 Family Name 75</v>
      </c>
      <c r="K76" s="31" t="str">
        <f>IFERROR(__xludf.DUMMYFUNCTION("iferror(SWITCH($G76, """", """", FALSE, """", TRUE, """", REGEXEXTRACT($G76, ""[\dA-Z]{5,}"")))"),"")</f>
        <v/>
      </c>
      <c r="L76" s="31" t="str">
        <f>IFERROR(__xludf.DUMMYFUNCTION("iferror(SWITCH($G76, """", """", FALSE, """", TRUE, """", REGEXEXTRACT($G76, ""[0-9]{1,2}[/\.][0-9]{1,2}[/\.][0-9]{2,4}|[a-zA-Z\d]+ [a-zA-Z]+ [0-9]{4}\s*$"")))"),"")</f>
        <v/>
      </c>
    </row>
    <row r="77">
      <c r="A77" s="28" t="s">
        <v>28</v>
      </c>
      <c r="B77" s="28" t="s">
        <v>209</v>
      </c>
      <c r="C77" s="32"/>
      <c r="D77" s="30">
        <v>44476.0</v>
      </c>
      <c r="E77" s="28" t="s">
        <v>218</v>
      </c>
      <c r="F77" s="28" t="s">
        <v>219</v>
      </c>
      <c r="G77" s="28" t="b">
        <v>1</v>
      </c>
      <c r="H77" s="28" t="s">
        <v>212</v>
      </c>
      <c r="I77" s="28" t="s">
        <v>213</v>
      </c>
      <c r="J77" s="31" t="str">
        <f t="shared" si="1"/>
        <v>Given Name 76 Family Name 76</v>
      </c>
      <c r="K77" s="31" t="str">
        <f>IFERROR(__xludf.DUMMYFUNCTION("iferror(SWITCH($G77, """", """", FALSE, """", TRUE, """", REGEXEXTRACT($G77, ""[\dA-Z]{5,}"")))"),"")</f>
        <v/>
      </c>
      <c r="L77" s="31" t="str">
        <f>IFERROR(__xludf.DUMMYFUNCTION("iferror(SWITCH($G77, """", """", FALSE, """", TRUE, """", REGEXEXTRACT($G77, ""[0-9]{1,2}[/\.][0-9]{1,2}[/\.][0-9]{2,4}|[a-zA-Z\d]+ [a-zA-Z]+ [0-9]{4}\s*$"")))"),"")</f>
        <v/>
      </c>
    </row>
    <row r="78">
      <c r="A78" s="28" t="s">
        <v>28</v>
      </c>
      <c r="B78" s="28" t="s">
        <v>209</v>
      </c>
      <c r="C78" s="32"/>
      <c r="D78" s="30">
        <v>44476.0</v>
      </c>
      <c r="E78" s="28" t="s">
        <v>220</v>
      </c>
      <c r="F78" s="28" t="s">
        <v>221</v>
      </c>
      <c r="G78" s="28" t="b">
        <v>1</v>
      </c>
      <c r="H78" s="28" t="s">
        <v>212</v>
      </c>
      <c r="I78" s="28" t="s">
        <v>213</v>
      </c>
      <c r="J78" s="31" t="str">
        <f t="shared" si="1"/>
        <v>Given Name 77 Family Name 77</v>
      </c>
      <c r="K78" s="31" t="str">
        <f>IFERROR(__xludf.DUMMYFUNCTION("iferror(SWITCH($G78, """", """", FALSE, """", TRUE, """", REGEXEXTRACT($G78, ""[\dA-Z]{5,}"")))"),"")</f>
        <v/>
      </c>
      <c r="L78" s="31" t="str">
        <f>IFERROR(__xludf.DUMMYFUNCTION("iferror(SWITCH($G78, """", """", FALSE, """", TRUE, """", REGEXEXTRACT($G78, ""[0-9]{1,2}[/\.][0-9]{1,2}[/\.][0-9]{2,4}|[a-zA-Z\d]+ [a-zA-Z]+ [0-9]{4}\s*$"")))"),"")</f>
        <v/>
      </c>
    </row>
    <row r="79">
      <c r="A79" s="28" t="s">
        <v>28</v>
      </c>
      <c r="B79" s="28" t="s">
        <v>209</v>
      </c>
      <c r="C79" s="32"/>
      <c r="D79" s="30">
        <v>44476.0</v>
      </c>
      <c r="E79" s="28" t="s">
        <v>222</v>
      </c>
      <c r="F79" s="28" t="s">
        <v>223</v>
      </c>
      <c r="G79" s="28" t="b">
        <v>1</v>
      </c>
      <c r="H79" s="28" t="s">
        <v>212</v>
      </c>
      <c r="I79" s="28" t="s">
        <v>213</v>
      </c>
      <c r="J79" s="31" t="str">
        <f t="shared" si="1"/>
        <v>Given Name 78 Family Name 78</v>
      </c>
      <c r="K79" s="31" t="str">
        <f>IFERROR(__xludf.DUMMYFUNCTION("iferror(SWITCH($G79, """", """", FALSE, """", TRUE, """", REGEXEXTRACT($G79, ""[\dA-Z]{5,}"")))"),"")</f>
        <v/>
      </c>
      <c r="L79" s="31" t="str">
        <f>IFERROR(__xludf.DUMMYFUNCTION("iferror(SWITCH($G79, """", """", FALSE, """", TRUE, """", REGEXEXTRACT($G79, ""[0-9]{1,2}[/\.][0-9]{1,2}[/\.][0-9]{2,4}|[a-zA-Z\d]+ [a-zA-Z]+ [0-9]{4}\s*$"")))"),"")</f>
        <v/>
      </c>
    </row>
    <row r="80">
      <c r="A80" s="28" t="s">
        <v>28</v>
      </c>
      <c r="B80" s="28" t="s">
        <v>209</v>
      </c>
      <c r="C80" s="32"/>
      <c r="D80" s="30">
        <v>44476.0</v>
      </c>
      <c r="E80" s="28" t="s">
        <v>224</v>
      </c>
      <c r="F80" s="28" t="s">
        <v>225</v>
      </c>
      <c r="G80" s="28" t="b">
        <v>1</v>
      </c>
      <c r="H80" s="28" t="s">
        <v>212</v>
      </c>
      <c r="I80" s="28" t="s">
        <v>213</v>
      </c>
      <c r="J80" s="31" t="str">
        <f t="shared" si="1"/>
        <v>Given Name 79 Family Name 79</v>
      </c>
      <c r="K80" s="31" t="str">
        <f>IFERROR(__xludf.DUMMYFUNCTION("iferror(SWITCH($G80, """", """", FALSE, """", TRUE, """", REGEXEXTRACT($G80, ""[\dA-Z]{5,}"")))"),"")</f>
        <v/>
      </c>
      <c r="L80" s="31" t="str">
        <f>IFERROR(__xludf.DUMMYFUNCTION("iferror(SWITCH($G80, """", """", FALSE, """", TRUE, """", REGEXEXTRACT($G80, ""[0-9]{1,2}[/\.][0-9]{1,2}[/\.][0-9]{2,4}|[a-zA-Z\d]+ [a-zA-Z]+ [0-9]{4}\s*$"")))"),"")</f>
        <v/>
      </c>
    </row>
    <row r="81">
      <c r="A81" s="28" t="s">
        <v>28</v>
      </c>
      <c r="B81" s="28" t="s">
        <v>209</v>
      </c>
      <c r="C81" s="32"/>
      <c r="D81" s="30">
        <v>44476.0</v>
      </c>
      <c r="E81" s="28" t="s">
        <v>226</v>
      </c>
      <c r="F81" s="28" t="s">
        <v>227</v>
      </c>
      <c r="G81" s="28" t="b">
        <v>1</v>
      </c>
      <c r="H81" s="28" t="s">
        <v>212</v>
      </c>
      <c r="I81" s="28" t="s">
        <v>213</v>
      </c>
      <c r="J81" s="31" t="str">
        <f t="shared" si="1"/>
        <v>Given Name 80 Family Name 80</v>
      </c>
      <c r="K81" s="31" t="str">
        <f>IFERROR(__xludf.DUMMYFUNCTION("iferror(SWITCH($G81, """", """", FALSE, """", TRUE, """", REGEXEXTRACT($G81, ""[\dA-Z]{5,}"")))"),"")</f>
        <v/>
      </c>
      <c r="L81" s="31" t="str">
        <f>IFERROR(__xludf.DUMMYFUNCTION("iferror(SWITCH($G81, """", """", FALSE, """", TRUE, """", REGEXEXTRACT($G81, ""[0-9]{1,2}[/\.][0-9]{1,2}[/\.][0-9]{2,4}|[a-zA-Z\d]+ [a-zA-Z]+ [0-9]{4}\s*$"")))"),"")</f>
        <v/>
      </c>
    </row>
    <row r="82">
      <c r="A82" s="28" t="s">
        <v>28</v>
      </c>
      <c r="B82" s="28" t="s">
        <v>209</v>
      </c>
      <c r="C82" s="32"/>
      <c r="D82" s="30">
        <v>44476.0</v>
      </c>
      <c r="E82" s="28" t="s">
        <v>228</v>
      </c>
      <c r="F82" s="28" t="s">
        <v>229</v>
      </c>
      <c r="G82" s="28" t="b">
        <v>1</v>
      </c>
      <c r="H82" s="28" t="s">
        <v>212</v>
      </c>
      <c r="I82" s="28" t="s">
        <v>213</v>
      </c>
      <c r="J82" s="31" t="str">
        <f t="shared" si="1"/>
        <v>Given Name 81 Family Name 81</v>
      </c>
      <c r="K82" s="31" t="str">
        <f>IFERROR(__xludf.DUMMYFUNCTION("iferror(SWITCH($G82, """", """", FALSE, """", TRUE, """", REGEXEXTRACT($G82, ""[\dA-Z]{5,}"")))"),"")</f>
        <v/>
      </c>
      <c r="L82" s="31" t="str">
        <f>IFERROR(__xludf.DUMMYFUNCTION("iferror(SWITCH($G82, """", """", FALSE, """", TRUE, """", REGEXEXTRACT($G82, ""[0-9]{1,2}[/\.][0-9]{1,2}[/\.][0-9]{2,4}|[a-zA-Z\d]+ [a-zA-Z]+ [0-9]{4}\s*$"")))"),"")</f>
        <v/>
      </c>
    </row>
    <row r="83">
      <c r="A83" s="28" t="s">
        <v>28</v>
      </c>
      <c r="B83" s="28" t="s">
        <v>209</v>
      </c>
      <c r="C83" s="32"/>
      <c r="D83" s="30">
        <v>44476.0</v>
      </c>
      <c r="E83" s="28" t="s">
        <v>230</v>
      </c>
      <c r="F83" s="28" t="s">
        <v>231</v>
      </c>
      <c r="G83" s="28" t="b">
        <v>1</v>
      </c>
      <c r="H83" s="28" t="s">
        <v>212</v>
      </c>
      <c r="I83" s="28" t="s">
        <v>213</v>
      </c>
      <c r="J83" s="31" t="str">
        <f t="shared" si="1"/>
        <v>Given Name 82 Family Name 82</v>
      </c>
      <c r="K83" s="31" t="str">
        <f>IFERROR(__xludf.DUMMYFUNCTION("iferror(SWITCH($G83, """", """", FALSE, """", TRUE, """", REGEXEXTRACT($G83, ""[\dA-Z]{5,}"")))"),"")</f>
        <v/>
      </c>
      <c r="L83" s="31" t="str">
        <f>IFERROR(__xludf.DUMMYFUNCTION("iferror(SWITCH($G83, """", """", FALSE, """", TRUE, """", REGEXEXTRACT($G83, ""[0-9]{1,2}[/\.][0-9]{1,2}[/\.][0-9]{2,4}|[a-zA-Z\d]+ [a-zA-Z]+ [0-9]{4}\s*$"")))"),"")</f>
        <v/>
      </c>
    </row>
    <row r="84">
      <c r="A84" s="28" t="s">
        <v>28</v>
      </c>
      <c r="B84" s="28" t="s">
        <v>209</v>
      </c>
      <c r="C84" s="32"/>
      <c r="D84" s="30">
        <v>44476.0</v>
      </c>
      <c r="E84" s="28" t="s">
        <v>232</v>
      </c>
      <c r="F84" s="28" t="s">
        <v>233</v>
      </c>
      <c r="G84" s="28" t="b">
        <v>1</v>
      </c>
      <c r="H84" s="28" t="s">
        <v>212</v>
      </c>
      <c r="I84" s="28" t="s">
        <v>213</v>
      </c>
      <c r="J84" s="31" t="str">
        <f t="shared" si="1"/>
        <v>Given Name 83 Family Name 83</v>
      </c>
      <c r="K84" s="31" t="str">
        <f>IFERROR(__xludf.DUMMYFUNCTION("iferror(SWITCH($G84, """", """", FALSE, """", TRUE, """", REGEXEXTRACT($G84, ""[\dA-Z]{5,}"")))"),"")</f>
        <v/>
      </c>
      <c r="L84" s="31" t="str">
        <f>IFERROR(__xludf.DUMMYFUNCTION("iferror(SWITCH($G84, """", """", FALSE, """", TRUE, """", REGEXEXTRACT($G84, ""[0-9]{1,2}[/\.][0-9]{1,2}[/\.][0-9]{2,4}|[a-zA-Z\d]+ [a-zA-Z]+ [0-9]{4}\s*$"")))"),"")</f>
        <v/>
      </c>
    </row>
    <row r="85">
      <c r="A85" s="28" t="s">
        <v>28</v>
      </c>
      <c r="B85" s="28" t="s">
        <v>209</v>
      </c>
      <c r="C85" s="32"/>
      <c r="D85" s="30">
        <v>44476.0</v>
      </c>
      <c r="E85" s="28" t="s">
        <v>234</v>
      </c>
      <c r="F85" s="28" t="s">
        <v>235</v>
      </c>
      <c r="G85" s="28" t="b">
        <v>1</v>
      </c>
      <c r="H85" s="28" t="s">
        <v>212</v>
      </c>
      <c r="I85" s="28" t="s">
        <v>213</v>
      </c>
      <c r="J85" s="31" t="str">
        <f t="shared" si="1"/>
        <v>Given Name 84 Family Name 84</v>
      </c>
      <c r="K85" s="31" t="str">
        <f>IFERROR(__xludf.DUMMYFUNCTION("iferror(SWITCH($G85, """", """", FALSE, """", TRUE, """", REGEXEXTRACT($G85, ""[\dA-Z]{5,}"")))"),"")</f>
        <v/>
      </c>
      <c r="L85" s="31" t="str">
        <f>IFERROR(__xludf.DUMMYFUNCTION("iferror(SWITCH($G85, """", """", FALSE, """", TRUE, """", REGEXEXTRACT($G85, ""[0-9]{1,2}[/\.][0-9]{1,2}[/\.][0-9]{2,4}|[a-zA-Z\d]+ [a-zA-Z]+ [0-9]{4}\s*$"")))"),"")</f>
        <v/>
      </c>
    </row>
    <row r="86">
      <c r="A86" s="28" t="s">
        <v>28</v>
      </c>
      <c r="B86" s="28" t="s">
        <v>209</v>
      </c>
      <c r="C86" s="32"/>
      <c r="D86" s="30">
        <v>44476.0</v>
      </c>
      <c r="E86" s="28" t="s">
        <v>236</v>
      </c>
      <c r="F86" s="28" t="s">
        <v>237</v>
      </c>
      <c r="G86" s="28" t="b">
        <v>1</v>
      </c>
      <c r="H86" s="28" t="s">
        <v>212</v>
      </c>
      <c r="I86" s="28" t="s">
        <v>213</v>
      </c>
      <c r="J86" s="31" t="str">
        <f t="shared" si="1"/>
        <v>Given Name 85 Family Name 85</v>
      </c>
      <c r="K86" s="31" t="str">
        <f>IFERROR(__xludf.DUMMYFUNCTION("iferror(SWITCH($G86, """", """", FALSE, """", TRUE, """", REGEXEXTRACT($G86, ""[\dA-Z]{5,}"")))"),"")</f>
        <v/>
      </c>
      <c r="L86" s="31" t="str">
        <f>IFERROR(__xludf.DUMMYFUNCTION("iferror(SWITCH($G86, """", """", FALSE, """", TRUE, """", REGEXEXTRACT($G86, ""[0-9]{1,2}[/\.][0-9]{1,2}[/\.][0-9]{2,4}|[a-zA-Z\d]+ [a-zA-Z]+ [0-9]{4}\s*$"")))"),"")</f>
        <v/>
      </c>
    </row>
    <row r="87">
      <c r="A87" s="28" t="s">
        <v>28</v>
      </c>
      <c r="B87" s="28" t="s">
        <v>209</v>
      </c>
      <c r="C87" s="32"/>
      <c r="D87" s="30">
        <v>44476.0</v>
      </c>
      <c r="E87" s="28" t="s">
        <v>238</v>
      </c>
      <c r="F87" s="28" t="s">
        <v>239</v>
      </c>
      <c r="G87" s="28" t="b">
        <v>1</v>
      </c>
      <c r="H87" s="28" t="s">
        <v>212</v>
      </c>
      <c r="I87" s="28" t="s">
        <v>213</v>
      </c>
      <c r="J87" s="31" t="str">
        <f t="shared" si="1"/>
        <v>Given Name 86 Family Name 86</v>
      </c>
      <c r="K87" s="31" t="str">
        <f>IFERROR(__xludf.DUMMYFUNCTION("iferror(SWITCH($G87, """", """", FALSE, """", TRUE, """", REGEXEXTRACT($G87, ""[\dA-Z]{5,}"")))"),"")</f>
        <v/>
      </c>
      <c r="L87" s="31" t="str">
        <f>IFERROR(__xludf.DUMMYFUNCTION("iferror(SWITCH($G87, """", """", FALSE, """", TRUE, """", REGEXEXTRACT($G87, ""[0-9]{1,2}[/\.][0-9]{1,2}[/\.][0-9]{2,4}|[a-zA-Z\d]+ [a-zA-Z]+ [0-9]{4}\s*$"")))"),"")</f>
        <v/>
      </c>
    </row>
    <row r="88">
      <c r="A88" s="28" t="s">
        <v>28</v>
      </c>
      <c r="B88" s="28" t="s">
        <v>29</v>
      </c>
      <c r="C88" s="29">
        <v>37936.0</v>
      </c>
      <c r="D88" s="30">
        <v>44572.0</v>
      </c>
      <c r="E88" s="28" t="s">
        <v>240</v>
      </c>
      <c r="F88" s="28" t="s">
        <v>241</v>
      </c>
      <c r="G88" s="28" t="b">
        <v>0</v>
      </c>
      <c r="H88" s="28" t="s">
        <v>32</v>
      </c>
      <c r="I88" s="28" t="s">
        <v>33</v>
      </c>
      <c r="J88" s="31" t="str">
        <f t="shared" si="1"/>
        <v>Given Name 87 Family Name 87</v>
      </c>
      <c r="K88" s="31" t="str">
        <f>IFERROR(__xludf.DUMMYFUNCTION("iferror(SWITCH($G88, """", """", FALSE, """", TRUE, """", REGEXEXTRACT($G88, ""[\dA-Z]{5,}"")))"),"")</f>
        <v/>
      </c>
      <c r="L88" s="31" t="str">
        <f>IFERROR(__xludf.DUMMYFUNCTION("iferror(SWITCH($G88, """", """", FALSE, """", TRUE, """", REGEXEXTRACT($G88, ""[0-9]{1,2}[/\.][0-9]{1,2}[/\.][0-9]{2,4}|[a-zA-Z\d]+ [a-zA-Z]+ [0-9]{4}\s*$"")))"),"")</f>
        <v/>
      </c>
    </row>
    <row r="89">
      <c r="A89" s="28" t="s">
        <v>28</v>
      </c>
      <c r="B89" s="28" t="s">
        <v>29</v>
      </c>
      <c r="C89" s="29">
        <v>36734.0</v>
      </c>
      <c r="D89" s="30">
        <v>44572.0</v>
      </c>
      <c r="E89" s="28" t="s">
        <v>242</v>
      </c>
      <c r="F89" s="28" t="s">
        <v>243</v>
      </c>
      <c r="G89" s="28" t="b">
        <v>0</v>
      </c>
      <c r="H89" s="28" t="s">
        <v>55</v>
      </c>
      <c r="I89" s="28" t="s">
        <v>33</v>
      </c>
      <c r="J89" s="31" t="str">
        <f t="shared" si="1"/>
        <v>Given Name 88 Family Name 88</v>
      </c>
      <c r="K89" s="31" t="str">
        <f>IFERROR(__xludf.DUMMYFUNCTION("iferror(SWITCH($G89, """", """", FALSE, """", TRUE, """", REGEXEXTRACT($G89, ""[\dA-Z]{5,}"")))"),"")</f>
        <v/>
      </c>
      <c r="L89" s="31" t="str">
        <f>IFERROR(__xludf.DUMMYFUNCTION("iferror(SWITCH($G89, """", """", FALSE, """", TRUE, """", REGEXEXTRACT($G89, ""[0-9]{1,2}[/\.][0-9]{1,2}[/\.][0-9]{2,4}|[a-zA-Z\d]+ [a-zA-Z]+ [0-9]{4}\s*$"")))"),"")</f>
        <v/>
      </c>
    </row>
    <row r="90">
      <c r="A90" s="28" t="s">
        <v>28</v>
      </c>
      <c r="B90" s="28" t="s">
        <v>145</v>
      </c>
      <c r="C90" s="29">
        <v>27739.0</v>
      </c>
      <c r="D90" s="30">
        <v>44389.0</v>
      </c>
      <c r="E90" s="28" t="s">
        <v>244</v>
      </c>
      <c r="F90" s="28" t="s">
        <v>245</v>
      </c>
      <c r="G90" s="28" t="s">
        <v>246</v>
      </c>
      <c r="H90" s="28" t="s">
        <v>79</v>
      </c>
      <c r="I90" s="28" t="s">
        <v>247</v>
      </c>
      <c r="J90" s="31" t="str">
        <f t="shared" si="1"/>
        <v>Given Name 89 Family Name 89</v>
      </c>
      <c r="K90" s="31" t="str">
        <f>IFERROR(__xludf.DUMMYFUNCTION("iferror(SWITCH($G90, """", """", FALSE, """", TRUE, """", REGEXEXTRACT($G90, ""[\dA-Z]{5,}"")))"),"")</f>
        <v/>
      </c>
      <c r="L90" s="31" t="str">
        <f>IFERROR(__xludf.DUMMYFUNCTION("iferror(SWITCH($G90, """", """", FALSE, """", TRUE, """", REGEXEXTRACT($G90, ""[0-9]{1,2}[/\.][0-9]{1,2}[/\.][0-9]{2,4}|[a-zA-Z\d]+ [a-zA-Z]+ [0-9]{4}\s*$"")))"),"expire March 2022")</f>
        <v>expire March 2022</v>
      </c>
    </row>
    <row r="91">
      <c r="A91" s="28" t="s">
        <v>28</v>
      </c>
      <c r="B91" s="28" t="s">
        <v>145</v>
      </c>
      <c r="C91" s="32">
        <v>22891.0</v>
      </c>
      <c r="D91" s="30">
        <v>44389.0</v>
      </c>
      <c r="E91" s="28" t="s">
        <v>248</v>
      </c>
      <c r="F91" s="28" t="s">
        <v>249</v>
      </c>
      <c r="G91" s="28" t="b">
        <v>0</v>
      </c>
      <c r="H91" s="28" t="s">
        <v>55</v>
      </c>
      <c r="I91" s="28" t="s">
        <v>33</v>
      </c>
      <c r="J91" s="31" t="str">
        <f t="shared" si="1"/>
        <v>Given Name 90 Family Name 90</v>
      </c>
      <c r="K91" s="31" t="str">
        <f>IFERROR(__xludf.DUMMYFUNCTION("iferror(SWITCH($G91, """", """", FALSE, """", TRUE, """", REGEXEXTRACT($G91, ""[\dA-Z]{5,}"")))"),"")</f>
        <v/>
      </c>
      <c r="L91" s="31" t="str">
        <f>IFERROR(__xludf.DUMMYFUNCTION("iferror(SWITCH($G91, """", """", FALSE, """", TRUE, """", REGEXEXTRACT($G91, ""[0-9]{1,2}[/\.][0-9]{1,2}[/\.][0-9]{2,4}|[a-zA-Z\d]+ [a-zA-Z]+ [0-9]{4}\s*$"")))"),"")</f>
        <v/>
      </c>
    </row>
    <row r="92">
      <c r="A92" s="28" t="s">
        <v>28</v>
      </c>
      <c r="B92" s="28" t="s">
        <v>145</v>
      </c>
      <c r="C92" s="29">
        <v>32137.0</v>
      </c>
      <c r="D92" s="30">
        <v>44389.0</v>
      </c>
      <c r="E92" s="28" t="s">
        <v>250</v>
      </c>
      <c r="F92" s="28" t="s">
        <v>251</v>
      </c>
      <c r="G92" s="28" t="b">
        <v>0</v>
      </c>
      <c r="H92" s="28" t="s">
        <v>41</v>
      </c>
      <c r="I92" s="28" t="s">
        <v>33</v>
      </c>
      <c r="J92" s="31" t="str">
        <f t="shared" si="1"/>
        <v>Given Name 91 Family Name 91</v>
      </c>
      <c r="K92" s="31" t="str">
        <f>IFERROR(__xludf.DUMMYFUNCTION("iferror(SWITCH($G92, """", """", FALSE, """", TRUE, """", REGEXEXTRACT($G92, ""[\dA-Z]{5,}"")))"),"")</f>
        <v/>
      </c>
      <c r="L92" s="31" t="str">
        <f>IFERROR(__xludf.DUMMYFUNCTION("iferror(SWITCH($G92, """", """", FALSE, """", TRUE, """", REGEXEXTRACT($G92, ""[0-9]{1,2}[/\.][0-9]{1,2}[/\.][0-9]{2,4}|[a-zA-Z\d]+ [a-zA-Z]+ [0-9]{4}\s*$"")))"),"")</f>
        <v/>
      </c>
    </row>
    <row r="93">
      <c r="A93" s="28" t="s">
        <v>60</v>
      </c>
      <c r="B93" s="28" t="s">
        <v>111</v>
      </c>
      <c r="C93" s="29">
        <v>26293.0</v>
      </c>
      <c r="D93" s="30">
        <v>44430.0</v>
      </c>
      <c r="E93" s="28" t="s">
        <v>252</v>
      </c>
      <c r="F93" s="28" t="s">
        <v>253</v>
      </c>
      <c r="G93" s="28" t="b">
        <v>0</v>
      </c>
      <c r="H93" s="28" t="s">
        <v>32</v>
      </c>
      <c r="I93" s="28" t="s">
        <v>33</v>
      </c>
      <c r="J93" s="31" t="str">
        <f t="shared" si="1"/>
        <v>Given Name 92 Family Name 92</v>
      </c>
      <c r="K93" s="31" t="str">
        <f>IFERROR(__xludf.DUMMYFUNCTION("iferror(SWITCH($G93, """", """", FALSE, """", TRUE, """", REGEXEXTRACT($G93, ""[\dA-Z]{5,}"")))"),"")</f>
        <v/>
      </c>
      <c r="L93" s="31" t="str">
        <f>IFERROR(__xludf.DUMMYFUNCTION("iferror(SWITCH($G93, """", """", FALSE, """", TRUE, """", REGEXEXTRACT($G93, ""[0-9]{1,2}[/\.][0-9]{1,2}[/\.][0-9]{2,4}|[a-zA-Z\d]+ [a-zA-Z]+ [0-9]{4}\s*$"")))"),"")</f>
        <v/>
      </c>
    </row>
    <row r="94">
      <c r="A94" s="28" t="s">
        <v>28</v>
      </c>
      <c r="B94" s="28" t="s">
        <v>145</v>
      </c>
      <c r="C94" s="32">
        <v>32881.0</v>
      </c>
      <c r="D94" s="30">
        <v>44389.0</v>
      </c>
      <c r="E94" s="28" t="s">
        <v>254</v>
      </c>
      <c r="F94" s="28" t="s">
        <v>255</v>
      </c>
      <c r="G94" s="28" t="s">
        <v>256</v>
      </c>
      <c r="H94" s="28" t="s">
        <v>127</v>
      </c>
      <c r="I94" s="28" t="s">
        <v>102</v>
      </c>
      <c r="J94" s="31" t="str">
        <f t="shared" si="1"/>
        <v>Given Name 93 Family Name 93</v>
      </c>
      <c r="K94" s="31" t="str">
        <f>IFERROR(__xludf.DUMMYFUNCTION("iferror(SWITCH($G94, """", """", FALSE, """", TRUE, """", REGEXEXTRACT($G94, ""[\dA-Z]{5,}"")))"),"556787990")</f>
        <v>556787990</v>
      </c>
      <c r="L94" s="31" t="str">
        <f>IFERROR(__xludf.DUMMYFUNCTION("iferror(SWITCH($G94, """", """", FALSE, """", TRUE, """", REGEXEXTRACT($G94, ""[0-9]{1,2}[/\.][0-9]{1,2}[/\.][0-9]{2,4}|[a-zA-Z\d]+ [a-zA-Z]+ [0-9]{4}\s*$"")))"),"5th Dec 2022")</f>
        <v>5th Dec 2022</v>
      </c>
    </row>
    <row r="95">
      <c r="A95" s="28" t="s">
        <v>28</v>
      </c>
      <c r="B95" s="28" t="s">
        <v>29</v>
      </c>
      <c r="C95" s="32">
        <v>22920.0</v>
      </c>
      <c r="D95" s="30">
        <v>44322.0</v>
      </c>
      <c r="E95" s="28" t="s">
        <v>257</v>
      </c>
      <c r="F95" s="28" t="s">
        <v>258</v>
      </c>
      <c r="H95" s="28" t="s">
        <v>32</v>
      </c>
      <c r="I95" s="28" t="s">
        <v>33</v>
      </c>
      <c r="J95" s="31" t="str">
        <f t="shared" si="1"/>
        <v>Given Name 94 Family Name 94</v>
      </c>
      <c r="K95" s="31" t="str">
        <f>IFERROR(__xludf.DUMMYFUNCTION("iferror(SWITCH($G95, """", """", FALSE, """", TRUE, """", REGEXEXTRACT($G95, ""[\dA-Z]{5,}"")))"),"")</f>
        <v/>
      </c>
      <c r="L95" s="31" t="str">
        <f>IFERROR(__xludf.DUMMYFUNCTION("iferror(SWITCH($G95, """", """", FALSE, """", TRUE, """", REGEXEXTRACT($G95, ""[0-9]{1,2}[/\.][0-9]{1,2}[/\.][0-9]{2,4}|[a-zA-Z\d]+ [a-zA-Z]+ [0-9]{4}\s*$"")))"),"")</f>
        <v/>
      </c>
    </row>
    <row r="96">
      <c r="A96" s="28" t="s">
        <v>28</v>
      </c>
      <c r="B96" s="28" t="s">
        <v>259</v>
      </c>
      <c r="C96" s="29">
        <v>27362.0</v>
      </c>
      <c r="D96" s="30">
        <v>44430.0</v>
      </c>
      <c r="E96" s="28" t="s">
        <v>260</v>
      </c>
      <c r="F96" s="28" t="s">
        <v>261</v>
      </c>
      <c r="G96" s="28" t="b">
        <v>0</v>
      </c>
      <c r="H96" s="28" t="s">
        <v>32</v>
      </c>
      <c r="I96" s="28" t="s">
        <v>33</v>
      </c>
      <c r="J96" s="31" t="str">
        <f t="shared" si="1"/>
        <v>Given Name 95 Family Name 95</v>
      </c>
      <c r="K96" s="31" t="str">
        <f>IFERROR(__xludf.DUMMYFUNCTION("iferror(SWITCH($G96, """", """", FALSE, """", TRUE, """", REGEXEXTRACT($G96, ""[\dA-Z]{5,}"")))"),"")</f>
        <v/>
      </c>
      <c r="L96" s="31" t="str">
        <f>IFERROR(__xludf.DUMMYFUNCTION("iferror(SWITCH($G96, """", """", FALSE, """", TRUE, """", REGEXEXTRACT($G96, ""[0-9]{1,2}[/\.][0-9]{1,2}[/\.][0-9]{2,4}|[a-zA-Z\d]+ [a-zA-Z]+ [0-9]{4}\s*$"")))"),"")</f>
        <v/>
      </c>
    </row>
    <row r="97">
      <c r="A97" s="28" t="s">
        <v>28</v>
      </c>
      <c r="B97" s="28" t="s">
        <v>145</v>
      </c>
      <c r="C97" s="29">
        <v>31243.0</v>
      </c>
      <c r="D97" s="30">
        <v>44389.0</v>
      </c>
      <c r="E97" s="28" t="s">
        <v>262</v>
      </c>
      <c r="F97" s="28" t="s">
        <v>263</v>
      </c>
      <c r="G97" s="28" t="b">
        <v>0</v>
      </c>
      <c r="H97" s="28" t="s">
        <v>32</v>
      </c>
      <c r="I97" s="28" t="s">
        <v>33</v>
      </c>
      <c r="J97" s="31" t="str">
        <f t="shared" si="1"/>
        <v>Given Name 96 Family Name 96</v>
      </c>
      <c r="K97" s="31" t="str">
        <f>IFERROR(__xludf.DUMMYFUNCTION("iferror(SWITCH($G97, """", """", FALSE, """", TRUE, """", REGEXEXTRACT($G97, ""[\dA-Z]{5,}"")))"),"")</f>
        <v/>
      </c>
      <c r="L97" s="31" t="str">
        <f>IFERROR(__xludf.DUMMYFUNCTION("iferror(SWITCH($G97, """", """", FALSE, """", TRUE, """", REGEXEXTRACT($G97, ""[0-9]{1,2}[/\.][0-9]{1,2}[/\.][0-9]{2,4}|[a-zA-Z\d]+ [a-zA-Z]+ [0-9]{4}\s*$"")))"),"")</f>
        <v/>
      </c>
    </row>
    <row r="98">
      <c r="A98" s="28" t="s">
        <v>28</v>
      </c>
      <c r="B98" s="28" t="s">
        <v>29</v>
      </c>
      <c r="C98" s="32">
        <v>22168.0</v>
      </c>
      <c r="D98" s="30">
        <v>44230.0</v>
      </c>
      <c r="E98" s="28" t="s">
        <v>264</v>
      </c>
      <c r="F98" s="28" t="s">
        <v>265</v>
      </c>
      <c r="G98" s="28" t="b">
        <v>0</v>
      </c>
      <c r="H98" s="28" t="s">
        <v>41</v>
      </c>
      <c r="I98" s="28" t="s">
        <v>33</v>
      </c>
      <c r="J98" s="31" t="str">
        <f t="shared" si="1"/>
        <v>Given Name 97 Family Name 97</v>
      </c>
      <c r="K98" s="31" t="str">
        <f>IFERROR(__xludf.DUMMYFUNCTION("iferror(SWITCH($G98, """", """", FALSE, """", TRUE, """", REGEXEXTRACT($G98, ""[\dA-Z]{5,}"")))"),"")</f>
        <v/>
      </c>
      <c r="L98" s="31" t="str">
        <f>IFERROR(__xludf.DUMMYFUNCTION("iferror(SWITCH($G98, """", """", FALSE, """", TRUE, """", REGEXEXTRACT($G98, ""[0-9]{1,2}[/\.][0-9]{1,2}[/\.][0-9]{2,4}|[a-zA-Z\d]+ [a-zA-Z]+ [0-9]{4}\s*$"")))"),"")</f>
        <v/>
      </c>
    </row>
    <row r="99">
      <c r="A99" s="28" t="s">
        <v>28</v>
      </c>
      <c r="B99" s="28" t="s">
        <v>266</v>
      </c>
      <c r="C99" s="29">
        <v>23582.0</v>
      </c>
      <c r="D99" s="30">
        <v>44322.0</v>
      </c>
      <c r="E99" s="28" t="s">
        <v>267</v>
      </c>
      <c r="F99" s="28" t="s">
        <v>268</v>
      </c>
      <c r="H99" s="28" t="s">
        <v>32</v>
      </c>
      <c r="I99" s="28" t="s">
        <v>269</v>
      </c>
      <c r="J99" s="31" t="str">
        <f t="shared" si="1"/>
        <v>Given Name 98 Family Name 98</v>
      </c>
      <c r="K99" s="31" t="str">
        <f>IFERROR(__xludf.DUMMYFUNCTION("iferror(SWITCH($G99, """", """", FALSE, """", TRUE, """", REGEXEXTRACT($G99, ""[\dA-Z]{5,}"")))"),"")</f>
        <v/>
      </c>
      <c r="L99" s="31" t="str">
        <f>IFERROR(__xludf.DUMMYFUNCTION("iferror(SWITCH($G99, """", """", FALSE, """", TRUE, """", REGEXEXTRACT($G99, ""[0-9]{1,2}[/\.][0-9]{1,2}[/\.][0-9]{2,4}|[a-zA-Z\d]+ [a-zA-Z]+ [0-9]{4}\s*$"")))"),"")</f>
        <v/>
      </c>
    </row>
    <row r="100">
      <c r="A100" s="28" t="s">
        <v>28</v>
      </c>
      <c r="B100" s="28" t="s">
        <v>29</v>
      </c>
      <c r="C100" s="29">
        <v>34863.0</v>
      </c>
      <c r="D100" s="30">
        <v>44314.0</v>
      </c>
      <c r="E100" s="28" t="s">
        <v>270</v>
      </c>
      <c r="F100" s="28" t="s">
        <v>271</v>
      </c>
      <c r="G100" s="28" t="s">
        <v>272</v>
      </c>
      <c r="H100" s="28" t="s">
        <v>127</v>
      </c>
      <c r="I100" s="28" t="s">
        <v>128</v>
      </c>
      <c r="J100" s="31" t="str">
        <f t="shared" si="1"/>
        <v>Given Name 99 Family Name 99</v>
      </c>
      <c r="K100" s="31" t="str">
        <f>IFERROR(__xludf.DUMMYFUNCTION("iferror(SWITCH($G100, """", """", FALSE, """", TRUE, """", REGEXEXTRACT($G100, ""[\dA-Z]{5,}"")))"),"45465879")</f>
        <v>45465879</v>
      </c>
      <c r="L100" s="31" t="str">
        <f>IFERROR(__xludf.DUMMYFUNCTION("iferror(SWITCH($G100, """", """", FALSE, """", TRUE, """", REGEXEXTRACT($G100, ""[0-9]{1,2}[/\.][0-9]{1,2}[/\.][0-9]{2,4}|[a-zA-Z\d]+ [a-zA-Z]+ [0-9]{4}\s*$"")))"),"21 January 2022")</f>
        <v>21 January 2022</v>
      </c>
    </row>
    <row r="101">
      <c r="A101" s="28" t="s">
        <v>28</v>
      </c>
      <c r="B101" s="28" t="s">
        <v>111</v>
      </c>
      <c r="C101" s="32">
        <v>36010.0</v>
      </c>
      <c r="D101" s="30">
        <v>44430.0</v>
      </c>
      <c r="E101" s="28" t="s">
        <v>273</v>
      </c>
      <c r="F101" s="28" t="s">
        <v>274</v>
      </c>
      <c r="G101" s="28" t="b">
        <v>0</v>
      </c>
      <c r="H101" s="28" t="s">
        <v>32</v>
      </c>
      <c r="I101" s="28" t="s">
        <v>33</v>
      </c>
      <c r="J101" s="31" t="str">
        <f t="shared" si="1"/>
        <v>Given Name 100 Family Name 100</v>
      </c>
      <c r="K101" s="31" t="str">
        <f>IFERROR(__xludf.DUMMYFUNCTION("iferror(SWITCH($G101, """", """", FALSE, """", TRUE, """", REGEXEXTRACT($G101, ""[\dA-Z]{5,}"")))"),"")</f>
        <v/>
      </c>
      <c r="L101" s="31" t="str">
        <f>IFERROR(__xludf.DUMMYFUNCTION("iferror(SWITCH($G101, """", """", FALSE, """", TRUE, """", REGEXEXTRACT($G101, ""[0-9]{1,2}[/\.][0-9]{1,2}[/\.][0-9]{2,4}|[a-zA-Z\d]+ [a-zA-Z]+ [0-9]{4}\s*$"")))"),"")</f>
        <v/>
      </c>
    </row>
    <row r="102">
      <c r="A102" s="28" t="s">
        <v>28</v>
      </c>
      <c r="B102" s="28" t="s">
        <v>29</v>
      </c>
      <c r="C102" s="32">
        <v>24869.0</v>
      </c>
      <c r="D102" s="30">
        <v>44230.0</v>
      </c>
      <c r="E102" s="28" t="s">
        <v>275</v>
      </c>
      <c r="F102" s="28" t="s">
        <v>276</v>
      </c>
      <c r="G102" s="28" t="b">
        <v>0</v>
      </c>
      <c r="H102" s="28" t="s">
        <v>41</v>
      </c>
      <c r="I102" s="28" t="s">
        <v>33</v>
      </c>
      <c r="J102" s="31" t="str">
        <f t="shared" si="1"/>
        <v>Given Name 101 Family Name 101</v>
      </c>
      <c r="K102" s="31" t="str">
        <f>IFERROR(__xludf.DUMMYFUNCTION("iferror(SWITCH($G102, """", """", FALSE, """", TRUE, """", REGEXEXTRACT($G102, ""[\dA-Z]{5,}"")))"),"")</f>
        <v/>
      </c>
      <c r="L102" s="31" t="str">
        <f>IFERROR(__xludf.DUMMYFUNCTION("iferror(SWITCH($G102, """", """", FALSE, """", TRUE, """", REGEXEXTRACT($G102, ""[0-9]{1,2}[/\.][0-9]{1,2}[/\.][0-9]{2,4}|[a-zA-Z\d]+ [a-zA-Z]+ [0-9]{4}\s*$"")))"),"")</f>
        <v/>
      </c>
    </row>
    <row r="103">
      <c r="A103" s="28" t="s">
        <v>28</v>
      </c>
      <c r="B103" s="28" t="s">
        <v>29</v>
      </c>
      <c r="C103" s="29">
        <v>34146.0</v>
      </c>
      <c r="D103" s="30">
        <v>44421.0</v>
      </c>
      <c r="E103" s="28" t="s">
        <v>277</v>
      </c>
      <c r="F103" s="28" t="s">
        <v>278</v>
      </c>
      <c r="H103" s="28" t="s">
        <v>32</v>
      </c>
      <c r="I103" s="28" t="s">
        <v>33</v>
      </c>
      <c r="J103" s="31" t="str">
        <f t="shared" si="1"/>
        <v>Given Name 102 Family Name 102</v>
      </c>
      <c r="K103" s="31" t="str">
        <f>IFERROR(__xludf.DUMMYFUNCTION("iferror(SWITCH($G103, """", """", FALSE, """", TRUE, """", REGEXEXTRACT($G103, ""[\dA-Z]{5,}"")))"),"")</f>
        <v/>
      </c>
      <c r="L103" s="31" t="str">
        <f>IFERROR(__xludf.DUMMYFUNCTION("iferror(SWITCH($G103, """", """", FALSE, """", TRUE, """", REGEXEXTRACT($G103, ""[0-9]{1,2}[/\.][0-9]{1,2}[/\.][0-9]{2,4}|[a-zA-Z\d]+ [a-zA-Z]+ [0-9]{4}\s*$"")))"),"")</f>
        <v/>
      </c>
    </row>
    <row r="104">
      <c r="A104" s="28" t="s">
        <v>28</v>
      </c>
      <c r="B104" s="28" t="s">
        <v>111</v>
      </c>
      <c r="C104" s="32">
        <v>31991.0</v>
      </c>
      <c r="D104" s="30">
        <v>44430.0</v>
      </c>
      <c r="E104" s="28" t="s">
        <v>279</v>
      </c>
      <c r="F104" s="28" t="s">
        <v>280</v>
      </c>
      <c r="G104" s="28" t="b">
        <v>0</v>
      </c>
      <c r="H104" s="28" t="s">
        <v>32</v>
      </c>
      <c r="I104" s="28" t="s">
        <v>33</v>
      </c>
      <c r="J104" s="31" t="str">
        <f t="shared" si="1"/>
        <v>Given Name 103 Family Name 103</v>
      </c>
      <c r="K104" s="31" t="str">
        <f>IFERROR(__xludf.DUMMYFUNCTION("iferror(SWITCH($G104, """", """", FALSE, """", TRUE, """", REGEXEXTRACT($G104, ""[\dA-Z]{5,}"")))"),"")</f>
        <v/>
      </c>
      <c r="L104" s="31" t="str">
        <f>IFERROR(__xludf.DUMMYFUNCTION("iferror(SWITCH($G104, """", """", FALSE, """", TRUE, """", REGEXEXTRACT($G104, ""[0-9]{1,2}[/\.][0-9]{1,2}[/\.][0-9]{2,4}|[a-zA-Z\d]+ [a-zA-Z]+ [0-9]{4}\s*$"")))"),"")</f>
        <v/>
      </c>
    </row>
    <row r="105">
      <c r="A105" s="28" t="s">
        <v>28</v>
      </c>
      <c r="B105" s="28" t="s">
        <v>281</v>
      </c>
      <c r="C105" s="29">
        <v>31071.0</v>
      </c>
      <c r="D105" s="30">
        <v>44285.0</v>
      </c>
      <c r="E105" s="28" t="s">
        <v>282</v>
      </c>
      <c r="F105" s="28" t="s">
        <v>283</v>
      </c>
      <c r="G105" s="28" t="s">
        <v>284</v>
      </c>
      <c r="H105" s="28" t="s">
        <v>64</v>
      </c>
      <c r="I105" s="28" t="s">
        <v>128</v>
      </c>
      <c r="J105" s="31" t="str">
        <f t="shared" si="1"/>
        <v>Given Name 104 Family Name 104</v>
      </c>
      <c r="K105" s="31" t="str">
        <f>IFERROR(__xludf.DUMMYFUNCTION("iferror(SWITCH($G105, """", """", FALSE, """", TRUE, """", REGEXEXTRACT($G105, ""[\dA-Z]{5,}"")))"),"41050994")</f>
        <v>41050994</v>
      </c>
      <c r="L105" s="31" t="str">
        <f>IFERROR(__xludf.DUMMYFUNCTION("iferror(SWITCH($G105, """", """", FALSE, """", TRUE, """", REGEXEXTRACT($G105, ""[0-9]{1,2}[/\.][0-9]{1,2}[/\.][0-9]{2,4}|[a-zA-Z\d]+ [a-zA-Z]+ [0-9]{4}\s*$"")))"),"30/12/2021")</f>
        <v>30/12/2021</v>
      </c>
    </row>
    <row r="106">
      <c r="A106" s="28" t="s">
        <v>28</v>
      </c>
      <c r="B106" s="28" t="s">
        <v>111</v>
      </c>
      <c r="C106" s="29">
        <v>24209.0</v>
      </c>
      <c r="D106" s="30">
        <v>44430.0</v>
      </c>
      <c r="E106" s="28" t="s">
        <v>285</v>
      </c>
      <c r="F106" s="28" t="s">
        <v>286</v>
      </c>
      <c r="G106" s="28" t="b">
        <v>0</v>
      </c>
      <c r="H106" s="28" t="s">
        <v>32</v>
      </c>
      <c r="I106" s="28" t="s">
        <v>33</v>
      </c>
      <c r="J106" s="31" t="str">
        <f t="shared" si="1"/>
        <v>Given Name 105 Family Name 105</v>
      </c>
      <c r="K106" s="31" t="str">
        <f>IFERROR(__xludf.DUMMYFUNCTION("iferror(SWITCH($G106, """", """", FALSE, """", TRUE, """", REGEXEXTRACT($G106, ""[\dA-Z]{5,}"")))"),"")</f>
        <v/>
      </c>
      <c r="L106" s="31" t="str">
        <f>IFERROR(__xludf.DUMMYFUNCTION("iferror(SWITCH($G106, """", """", FALSE, """", TRUE, """", REGEXEXTRACT($G106, ""[0-9]{1,2}[/\.][0-9]{1,2}[/\.][0-9]{2,4}|[a-zA-Z\d]+ [a-zA-Z]+ [0-9]{4}\s*$"")))"),"")</f>
        <v/>
      </c>
    </row>
    <row r="107">
      <c r="A107" s="28" t="s">
        <v>28</v>
      </c>
      <c r="B107" s="28" t="s">
        <v>111</v>
      </c>
      <c r="C107" s="32">
        <v>37629.0</v>
      </c>
      <c r="D107" s="30">
        <v>44430.0</v>
      </c>
      <c r="E107" s="28" t="s">
        <v>287</v>
      </c>
      <c r="F107" s="28" t="s">
        <v>288</v>
      </c>
      <c r="G107" s="28" t="b">
        <v>0</v>
      </c>
      <c r="H107" s="28" t="s">
        <v>32</v>
      </c>
      <c r="I107" s="28" t="s">
        <v>33</v>
      </c>
      <c r="J107" s="31" t="str">
        <f t="shared" si="1"/>
        <v>Given Name 106 Family Name 106</v>
      </c>
      <c r="K107" s="31" t="str">
        <f>IFERROR(__xludf.DUMMYFUNCTION("iferror(SWITCH($G107, """", """", FALSE, """", TRUE, """", REGEXEXTRACT($G107, ""[\dA-Z]{5,}"")))"),"")</f>
        <v/>
      </c>
      <c r="L107" s="31" t="str">
        <f>IFERROR(__xludf.DUMMYFUNCTION("iferror(SWITCH($G107, """", """", FALSE, """", TRUE, """", REGEXEXTRACT($G107, ""[0-9]{1,2}[/\.][0-9]{1,2}[/\.][0-9]{2,4}|[a-zA-Z\d]+ [a-zA-Z]+ [0-9]{4}\s*$"")))"),"")</f>
        <v/>
      </c>
    </row>
    <row r="108">
      <c r="A108" s="28" t="s">
        <v>28</v>
      </c>
      <c r="B108" s="28" t="s">
        <v>289</v>
      </c>
      <c r="C108" s="32">
        <v>33391.0</v>
      </c>
      <c r="D108" s="30">
        <v>44476.0</v>
      </c>
      <c r="E108" s="28" t="s">
        <v>290</v>
      </c>
      <c r="F108" s="28" t="s">
        <v>291</v>
      </c>
      <c r="G108" s="28" t="b">
        <v>1</v>
      </c>
      <c r="H108" s="28" t="s">
        <v>79</v>
      </c>
      <c r="I108" s="28" t="s">
        <v>213</v>
      </c>
      <c r="J108" s="31" t="str">
        <f t="shared" si="1"/>
        <v>Given Name 107 Family Name 107</v>
      </c>
      <c r="K108" s="31" t="str">
        <f>IFERROR(__xludf.DUMMYFUNCTION("iferror(SWITCH($G108, """", """", FALSE, """", TRUE, """", REGEXEXTRACT($G108, ""[\dA-Z]{5,}"")))"),"")</f>
        <v/>
      </c>
      <c r="L108" s="31" t="str">
        <f>IFERROR(__xludf.DUMMYFUNCTION("iferror(SWITCH($G108, """", """", FALSE, """", TRUE, """", REGEXEXTRACT($G108, ""[0-9]{1,2}[/\.][0-9]{1,2}[/\.][0-9]{2,4}|[a-zA-Z\d]+ [a-zA-Z]+ [0-9]{4}\s*$"")))"),"")</f>
        <v/>
      </c>
    </row>
    <row r="109">
      <c r="A109" s="28" t="s">
        <v>28</v>
      </c>
      <c r="B109" s="28" t="s">
        <v>289</v>
      </c>
      <c r="C109" s="32">
        <v>44293.0</v>
      </c>
      <c r="D109" s="30">
        <v>44476.0</v>
      </c>
      <c r="E109" s="28" t="s">
        <v>292</v>
      </c>
      <c r="F109" s="28" t="s">
        <v>293</v>
      </c>
      <c r="G109" s="28" t="b">
        <v>1</v>
      </c>
      <c r="H109" s="28" t="s">
        <v>79</v>
      </c>
      <c r="I109" s="28" t="s">
        <v>213</v>
      </c>
      <c r="J109" s="31" t="str">
        <f t="shared" si="1"/>
        <v>Given Name 108 Family Name 108</v>
      </c>
      <c r="K109" s="31" t="str">
        <f>IFERROR(__xludf.DUMMYFUNCTION("iferror(SWITCH($G109, """", """", FALSE, """", TRUE, """", REGEXEXTRACT($G109, ""[\dA-Z]{5,}"")))"),"")</f>
        <v/>
      </c>
      <c r="L109" s="31" t="str">
        <f>IFERROR(__xludf.DUMMYFUNCTION("iferror(SWITCH($G109, """", """", FALSE, """", TRUE, """", REGEXEXTRACT($G109, ""[0-9]{1,2}[/\.][0-9]{1,2}[/\.][0-9]{2,4}|[a-zA-Z\d]+ [a-zA-Z]+ [0-9]{4}\s*$"")))"),"")</f>
        <v/>
      </c>
    </row>
    <row r="110">
      <c r="A110" s="28" t="s">
        <v>28</v>
      </c>
      <c r="B110" s="28" t="s">
        <v>289</v>
      </c>
      <c r="C110" s="32">
        <v>26512.0</v>
      </c>
      <c r="D110" s="30">
        <v>44476.0</v>
      </c>
      <c r="E110" s="28" t="s">
        <v>294</v>
      </c>
      <c r="F110" s="28" t="s">
        <v>295</v>
      </c>
      <c r="G110" s="28" t="b">
        <v>1</v>
      </c>
      <c r="H110" s="28" t="s">
        <v>79</v>
      </c>
      <c r="I110" s="28" t="s">
        <v>213</v>
      </c>
      <c r="J110" s="31" t="str">
        <f t="shared" si="1"/>
        <v>Given Name 109 Family Name 109</v>
      </c>
      <c r="K110" s="31" t="str">
        <f>IFERROR(__xludf.DUMMYFUNCTION("iferror(SWITCH($G110, """", """", FALSE, """", TRUE, """", REGEXEXTRACT($G110, ""[\dA-Z]{5,}"")))"),"")</f>
        <v/>
      </c>
      <c r="L110" s="31" t="str">
        <f>IFERROR(__xludf.DUMMYFUNCTION("iferror(SWITCH($G110, """", """", FALSE, """", TRUE, """", REGEXEXTRACT($G110, ""[0-9]{1,2}[/\.][0-9]{1,2}[/\.][0-9]{2,4}|[a-zA-Z\d]+ [a-zA-Z]+ [0-9]{4}\s*$"")))"),"")</f>
        <v/>
      </c>
    </row>
    <row r="111">
      <c r="A111" s="28" t="s">
        <v>28</v>
      </c>
      <c r="B111" s="28" t="s">
        <v>289</v>
      </c>
      <c r="C111" s="29">
        <v>27987.0</v>
      </c>
      <c r="D111" s="30">
        <v>44476.0</v>
      </c>
      <c r="E111" s="28" t="s">
        <v>296</v>
      </c>
      <c r="F111" s="28" t="s">
        <v>297</v>
      </c>
      <c r="G111" s="28" t="b">
        <v>1</v>
      </c>
      <c r="H111" s="28" t="s">
        <v>79</v>
      </c>
      <c r="I111" s="28" t="s">
        <v>213</v>
      </c>
      <c r="J111" s="31" t="str">
        <f t="shared" si="1"/>
        <v>Given Name 110 Family Name 110</v>
      </c>
      <c r="K111" s="31" t="str">
        <f>IFERROR(__xludf.DUMMYFUNCTION("iferror(SWITCH($G111, """", """", FALSE, """", TRUE, """", REGEXEXTRACT($G111, ""[\dA-Z]{5,}"")))"),"")</f>
        <v/>
      </c>
      <c r="L111" s="31" t="str">
        <f>IFERROR(__xludf.DUMMYFUNCTION("iferror(SWITCH($G111, """", """", FALSE, """", TRUE, """", REGEXEXTRACT($G111, ""[0-9]{1,2}[/\.][0-9]{1,2}[/\.][0-9]{2,4}|[a-zA-Z\d]+ [a-zA-Z]+ [0-9]{4}\s*$"")))"),"")</f>
        <v/>
      </c>
    </row>
    <row r="112">
      <c r="A112" s="28" t="s">
        <v>28</v>
      </c>
      <c r="B112" s="28" t="s">
        <v>289</v>
      </c>
      <c r="C112" s="29">
        <v>44376.0</v>
      </c>
      <c r="D112" s="30">
        <v>44476.0</v>
      </c>
      <c r="E112" s="28" t="s">
        <v>298</v>
      </c>
      <c r="F112" s="28" t="s">
        <v>299</v>
      </c>
      <c r="G112" s="28" t="b">
        <v>1</v>
      </c>
      <c r="H112" s="28" t="s">
        <v>79</v>
      </c>
      <c r="I112" s="28" t="s">
        <v>213</v>
      </c>
      <c r="J112" s="31" t="str">
        <f t="shared" si="1"/>
        <v>Given Name 111 Family Name 111</v>
      </c>
      <c r="K112" s="31" t="str">
        <f>IFERROR(__xludf.DUMMYFUNCTION("iferror(SWITCH($G112, """", """", FALSE, """", TRUE, """", REGEXEXTRACT($G112, ""[\dA-Z]{5,}"")))"),"")</f>
        <v/>
      </c>
      <c r="L112" s="31" t="str">
        <f>IFERROR(__xludf.DUMMYFUNCTION("iferror(SWITCH($G112, """", """", FALSE, """", TRUE, """", REGEXEXTRACT($G112, ""[0-9]{1,2}[/\.][0-9]{1,2}[/\.][0-9]{2,4}|[a-zA-Z\d]+ [a-zA-Z]+ [0-9]{4}\s*$"")))"),"")</f>
        <v/>
      </c>
    </row>
    <row r="113">
      <c r="A113" s="28" t="s">
        <v>28</v>
      </c>
      <c r="B113" s="28" t="s">
        <v>289</v>
      </c>
      <c r="C113" s="29">
        <v>31152.0</v>
      </c>
      <c r="D113" s="30">
        <v>44476.0</v>
      </c>
      <c r="E113" s="28" t="s">
        <v>300</v>
      </c>
      <c r="F113" s="28" t="s">
        <v>301</v>
      </c>
      <c r="G113" s="28" t="b">
        <v>1</v>
      </c>
      <c r="H113" s="28" t="s">
        <v>79</v>
      </c>
      <c r="I113" s="28" t="s">
        <v>213</v>
      </c>
      <c r="J113" s="31" t="str">
        <f t="shared" si="1"/>
        <v>Given Name 112 Family Name 112</v>
      </c>
      <c r="K113" s="31" t="str">
        <f>IFERROR(__xludf.DUMMYFUNCTION("iferror(SWITCH($G113, """", """", FALSE, """", TRUE, """", REGEXEXTRACT($G113, ""[\dA-Z]{5,}"")))"),"")</f>
        <v/>
      </c>
      <c r="L113" s="31" t="str">
        <f>IFERROR(__xludf.DUMMYFUNCTION("iferror(SWITCH($G113, """", """", FALSE, """", TRUE, """", REGEXEXTRACT($G113, ""[0-9]{1,2}[/\.][0-9]{1,2}[/\.][0-9]{2,4}|[a-zA-Z\d]+ [a-zA-Z]+ [0-9]{4}\s*$"")))"),"")</f>
        <v/>
      </c>
    </row>
    <row r="114">
      <c r="A114" s="28" t="s">
        <v>28</v>
      </c>
      <c r="B114" s="28" t="s">
        <v>289</v>
      </c>
      <c r="C114" s="29">
        <v>29514.0</v>
      </c>
      <c r="D114" s="30">
        <v>44476.0</v>
      </c>
      <c r="E114" s="28" t="s">
        <v>302</v>
      </c>
      <c r="F114" s="28" t="s">
        <v>303</v>
      </c>
      <c r="G114" s="28" t="b">
        <v>1</v>
      </c>
      <c r="H114" s="28" t="s">
        <v>79</v>
      </c>
      <c r="I114" s="28" t="s">
        <v>213</v>
      </c>
      <c r="J114" s="31" t="str">
        <f t="shared" si="1"/>
        <v>Given Name 113 Family Name 113</v>
      </c>
      <c r="K114" s="31" t="str">
        <f>IFERROR(__xludf.DUMMYFUNCTION("iferror(SWITCH($G114, """", """", FALSE, """", TRUE, """", REGEXEXTRACT($G114, ""[\dA-Z]{5,}"")))"),"")</f>
        <v/>
      </c>
      <c r="L114" s="31" t="str">
        <f>IFERROR(__xludf.DUMMYFUNCTION("iferror(SWITCH($G114, """", """", FALSE, """", TRUE, """", REGEXEXTRACT($G114, ""[0-9]{1,2}[/\.][0-9]{1,2}[/\.][0-9]{2,4}|[a-zA-Z\d]+ [a-zA-Z]+ [0-9]{4}\s*$"")))"),"")</f>
        <v/>
      </c>
    </row>
    <row r="115">
      <c r="A115" s="28" t="s">
        <v>28</v>
      </c>
      <c r="B115" s="28" t="s">
        <v>289</v>
      </c>
      <c r="C115" s="29">
        <v>33705.0</v>
      </c>
      <c r="D115" s="30">
        <v>44476.0</v>
      </c>
      <c r="E115" s="28" t="s">
        <v>304</v>
      </c>
      <c r="F115" s="28" t="s">
        <v>305</v>
      </c>
      <c r="G115" s="28" t="b">
        <v>1</v>
      </c>
      <c r="H115" s="28" t="s">
        <v>79</v>
      </c>
      <c r="I115" s="28" t="s">
        <v>213</v>
      </c>
      <c r="J115" s="31" t="str">
        <f t="shared" si="1"/>
        <v>Given Name 114 Family Name 114</v>
      </c>
      <c r="K115" s="31" t="str">
        <f>IFERROR(__xludf.DUMMYFUNCTION("iferror(SWITCH($G115, """", """", FALSE, """", TRUE, """", REGEXEXTRACT($G115, ""[\dA-Z]{5,}"")))"),"")</f>
        <v/>
      </c>
      <c r="L115" s="31" t="str">
        <f>IFERROR(__xludf.DUMMYFUNCTION("iferror(SWITCH($G115, """", """", FALSE, """", TRUE, """", REGEXEXTRACT($G115, ""[0-9]{1,2}[/\.][0-9]{1,2}[/\.][0-9]{2,4}|[a-zA-Z\d]+ [a-zA-Z]+ [0-9]{4}\s*$"")))"),"")</f>
        <v/>
      </c>
    </row>
    <row r="116">
      <c r="A116" s="28" t="s">
        <v>28</v>
      </c>
      <c r="B116" s="28" t="s">
        <v>289</v>
      </c>
      <c r="C116" s="33">
        <v>30441.0</v>
      </c>
      <c r="D116" s="30">
        <v>44476.0</v>
      </c>
      <c r="E116" s="28" t="s">
        <v>306</v>
      </c>
      <c r="F116" s="28" t="s">
        <v>307</v>
      </c>
      <c r="G116" s="28" t="b">
        <v>1</v>
      </c>
      <c r="H116" s="28" t="s">
        <v>79</v>
      </c>
      <c r="I116" s="28" t="s">
        <v>213</v>
      </c>
      <c r="J116" s="31" t="str">
        <f t="shared" si="1"/>
        <v>Given Name 115 Family Name 115</v>
      </c>
      <c r="K116" s="31" t="str">
        <f>IFERROR(__xludf.DUMMYFUNCTION("iferror(SWITCH($G116, """", """", FALSE, """", TRUE, """", REGEXEXTRACT($G116, ""[\dA-Z]{5,}"")))"),"")</f>
        <v/>
      </c>
      <c r="L116" s="31" t="str">
        <f>IFERROR(__xludf.DUMMYFUNCTION("iferror(SWITCH($G116, """", """", FALSE, """", TRUE, """", REGEXEXTRACT($G116, ""[0-9]{1,2}[/\.][0-9]{1,2}[/\.][0-9]{2,4}|[a-zA-Z\d]+ [a-zA-Z]+ [0-9]{4}\s*$"")))"),"")</f>
        <v/>
      </c>
    </row>
    <row r="117">
      <c r="A117" s="28" t="s">
        <v>28</v>
      </c>
      <c r="B117" s="28" t="s">
        <v>289</v>
      </c>
      <c r="C117" s="32">
        <v>32209.0</v>
      </c>
      <c r="D117" s="30">
        <v>44476.0</v>
      </c>
      <c r="E117" s="28" t="s">
        <v>308</v>
      </c>
      <c r="F117" s="28" t="s">
        <v>309</v>
      </c>
      <c r="G117" s="28" t="b">
        <v>1</v>
      </c>
      <c r="H117" s="28" t="s">
        <v>79</v>
      </c>
      <c r="I117" s="28" t="s">
        <v>213</v>
      </c>
      <c r="J117" s="31" t="str">
        <f t="shared" si="1"/>
        <v>Given Name 116 Family Name 116</v>
      </c>
      <c r="K117" s="31" t="str">
        <f>IFERROR(__xludf.DUMMYFUNCTION("iferror(SWITCH($G117, """", """", FALSE, """", TRUE, """", REGEXEXTRACT($G117, ""[\dA-Z]{5,}"")))"),"")</f>
        <v/>
      </c>
      <c r="L117" s="31" t="str">
        <f>IFERROR(__xludf.DUMMYFUNCTION("iferror(SWITCH($G117, """", """", FALSE, """", TRUE, """", REGEXEXTRACT($G117, ""[0-9]{1,2}[/\.][0-9]{1,2}[/\.][0-9]{2,4}|[a-zA-Z\d]+ [a-zA-Z]+ [0-9]{4}\s*$"")))"),"")</f>
        <v/>
      </c>
    </row>
    <row r="118">
      <c r="A118" s="28" t="s">
        <v>28</v>
      </c>
      <c r="B118" s="28" t="s">
        <v>289</v>
      </c>
      <c r="C118" s="29">
        <v>31883.0</v>
      </c>
      <c r="D118" s="30">
        <v>44476.0</v>
      </c>
      <c r="E118" s="28" t="s">
        <v>310</v>
      </c>
      <c r="F118" s="28" t="s">
        <v>311</v>
      </c>
      <c r="G118" s="28" t="b">
        <v>1</v>
      </c>
      <c r="H118" s="28" t="s">
        <v>79</v>
      </c>
      <c r="I118" s="28" t="s">
        <v>213</v>
      </c>
      <c r="J118" s="31" t="str">
        <f t="shared" si="1"/>
        <v>Given Name 117 Family Name 117</v>
      </c>
      <c r="K118" s="31" t="str">
        <f>IFERROR(__xludf.DUMMYFUNCTION("iferror(SWITCH($G118, """", """", FALSE, """", TRUE, """", REGEXEXTRACT($G118, ""[\dA-Z]{5,}"")))"),"")</f>
        <v/>
      </c>
      <c r="L118" s="31" t="str">
        <f>IFERROR(__xludf.DUMMYFUNCTION("iferror(SWITCH($G118, """", """", FALSE, """", TRUE, """", REGEXEXTRACT($G118, ""[0-9]{1,2}[/\.][0-9]{1,2}[/\.][0-9]{2,4}|[a-zA-Z\d]+ [a-zA-Z]+ [0-9]{4}\s*$"")))"),"")</f>
        <v/>
      </c>
    </row>
    <row r="119">
      <c r="A119" s="28" t="s">
        <v>28</v>
      </c>
      <c r="B119" s="28" t="s">
        <v>289</v>
      </c>
      <c r="C119" s="29">
        <v>34392.0</v>
      </c>
      <c r="D119" s="30">
        <v>44476.0</v>
      </c>
      <c r="E119" s="28" t="s">
        <v>312</v>
      </c>
      <c r="F119" s="28" t="s">
        <v>313</v>
      </c>
      <c r="G119" s="28" t="b">
        <v>1</v>
      </c>
      <c r="H119" s="28" t="s">
        <v>79</v>
      </c>
      <c r="I119" s="28" t="s">
        <v>213</v>
      </c>
      <c r="J119" s="31" t="str">
        <f t="shared" si="1"/>
        <v>Given Name 118 Family Name 118</v>
      </c>
      <c r="K119" s="31" t="str">
        <f>IFERROR(__xludf.DUMMYFUNCTION("iferror(SWITCH($G119, """", """", FALSE, """", TRUE, """", REGEXEXTRACT($G119, ""[\dA-Z]{5,}"")))"),"")</f>
        <v/>
      </c>
      <c r="L119" s="31" t="str">
        <f>IFERROR(__xludf.DUMMYFUNCTION("iferror(SWITCH($G119, """", """", FALSE, """", TRUE, """", REGEXEXTRACT($G119, ""[0-9]{1,2}[/\.][0-9]{1,2}[/\.][0-9]{2,4}|[a-zA-Z\d]+ [a-zA-Z]+ [0-9]{4}\s*$"")))"),"")</f>
        <v/>
      </c>
    </row>
    <row r="120">
      <c r="A120" s="28" t="s">
        <v>28</v>
      </c>
      <c r="B120" s="28" t="s">
        <v>289</v>
      </c>
      <c r="C120" s="32">
        <v>44354.0</v>
      </c>
      <c r="D120" s="30">
        <v>44476.0</v>
      </c>
      <c r="E120" s="28" t="s">
        <v>314</v>
      </c>
      <c r="F120" s="28" t="s">
        <v>315</v>
      </c>
      <c r="G120" s="28" t="b">
        <v>1</v>
      </c>
      <c r="H120" s="28" t="s">
        <v>79</v>
      </c>
      <c r="I120" s="28" t="s">
        <v>213</v>
      </c>
      <c r="J120" s="31" t="str">
        <f t="shared" si="1"/>
        <v>Given Name 119 Family Name 119</v>
      </c>
      <c r="K120" s="31" t="str">
        <f>IFERROR(__xludf.DUMMYFUNCTION("iferror(SWITCH($G120, """", """", FALSE, """", TRUE, """", REGEXEXTRACT($G120, ""[\dA-Z]{5,}"")))"),"")</f>
        <v/>
      </c>
      <c r="L120" s="31" t="str">
        <f>IFERROR(__xludf.DUMMYFUNCTION("iferror(SWITCH($G120, """", """", FALSE, """", TRUE, """", REGEXEXTRACT($G120, ""[0-9]{1,2}[/\.][0-9]{1,2}[/\.][0-9]{2,4}|[a-zA-Z\d]+ [a-zA-Z]+ [0-9]{4}\s*$"")))"),"")</f>
        <v/>
      </c>
    </row>
    <row r="121">
      <c r="A121" s="28" t="s">
        <v>28</v>
      </c>
      <c r="B121" s="28" t="s">
        <v>289</v>
      </c>
      <c r="C121" s="34">
        <v>44327.0</v>
      </c>
      <c r="D121" s="30">
        <v>44476.0</v>
      </c>
      <c r="E121" s="28" t="s">
        <v>316</v>
      </c>
      <c r="F121" s="28" t="s">
        <v>317</v>
      </c>
      <c r="G121" s="28" t="b">
        <v>1</v>
      </c>
      <c r="H121" s="28" t="s">
        <v>79</v>
      </c>
      <c r="I121" s="28" t="s">
        <v>213</v>
      </c>
      <c r="J121" s="31" t="str">
        <f t="shared" si="1"/>
        <v>Given Name 120 Family Name 120</v>
      </c>
      <c r="K121" s="31" t="str">
        <f>IFERROR(__xludf.DUMMYFUNCTION("iferror(SWITCH($G121, """", """", FALSE, """", TRUE, """", REGEXEXTRACT($G121, ""[\dA-Z]{5,}"")))"),"")</f>
        <v/>
      </c>
      <c r="L121" s="31" t="str">
        <f>IFERROR(__xludf.DUMMYFUNCTION("iferror(SWITCH($G121, """", """", FALSE, """", TRUE, """", REGEXEXTRACT($G121, ""[0-9]{1,2}[/\.][0-9]{1,2}[/\.][0-9]{2,4}|[a-zA-Z\d]+ [a-zA-Z]+ [0-9]{4}\s*$"")))"),"")</f>
        <v/>
      </c>
    </row>
    <row r="122">
      <c r="A122" s="28" t="s">
        <v>60</v>
      </c>
      <c r="B122" s="28" t="s">
        <v>29</v>
      </c>
      <c r="C122" s="32">
        <v>33516.0</v>
      </c>
      <c r="D122" s="30">
        <v>44572.0</v>
      </c>
      <c r="E122" s="28" t="s">
        <v>318</v>
      </c>
      <c r="F122" s="28" t="s">
        <v>319</v>
      </c>
      <c r="G122" s="28" t="b">
        <v>0</v>
      </c>
      <c r="H122" s="28" t="s">
        <v>41</v>
      </c>
      <c r="I122" s="28" t="s">
        <v>320</v>
      </c>
      <c r="J122" s="31" t="str">
        <f t="shared" si="1"/>
        <v>Given Name 121 Family Name 121</v>
      </c>
      <c r="K122" s="31" t="str">
        <f>IFERROR(__xludf.DUMMYFUNCTION("iferror(SWITCH($G122, """", """", FALSE, """", TRUE, """", REGEXEXTRACT($G122, ""[\dA-Z]{5,}"")))"),"")</f>
        <v/>
      </c>
      <c r="L122" s="31" t="str">
        <f>IFERROR(__xludf.DUMMYFUNCTION("iferror(SWITCH($G122, """", """", FALSE, """", TRUE, """", REGEXEXTRACT($G122, ""[0-9]{1,2}[/\.][0-9]{1,2}[/\.][0-9]{2,4}|[a-zA-Z\d]+ [a-zA-Z]+ [0-9]{4}\s*$"")))"),"")</f>
        <v/>
      </c>
    </row>
    <row r="123">
      <c r="A123" s="28" t="s">
        <v>28</v>
      </c>
      <c r="B123" s="28" t="s">
        <v>29</v>
      </c>
      <c r="C123" s="29">
        <v>29150.0</v>
      </c>
      <c r="D123" s="30">
        <v>44572.0</v>
      </c>
      <c r="E123" s="28" t="s">
        <v>321</v>
      </c>
      <c r="F123" s="28" t="s">
        <v>322</v>
      </c>
      <c r="G123" s="28" t="s">
        <v>323</v>
      </c>
      <c r="H123" s="28" t="s">
        <v>79</v>
      </c>
      <c r="I123" s="28" t="s">
        <v>128</v>
      </c>
      <c r="J123" s="31" t="str">
        <f t="shared" si="1"/>
        <v>Given Name 122 Family Name 122</v>
      </c>
      <c r="K123" s="31" t="str">
        <f>IFERROR(__xludf.DUMMYFUNCTION("iferror(SWITCH($G123, """", """", FALSE, """", TRUE, """", REGEXEXTRACT($G123, ""[\dA-Z]{5,}"")))"),"42023820")</f>
        <v>42023820</v>
      </c>
      <c r="L123" s="31" t="str">
        <f>IFERROR(__xludf.DUMMYFUNCTION("iferror(SWITCH($G123, """", """", FALSE, """", TRUE, """", REGEXEXTRACT($G123, ""[0-9]{1,2}[/\.][0-9]{1,2}[/\.][0-9]{2,4}|[a-zA-Z\d]+ [a-zA-Z]+ [0-9]{4}\s*$"")))"),"22.1.2023")</f>
        <v>22.1.2023</v>
      </c>
    </row>
    <row r="124">
      <c r="A124" s="28" t="s">
        <v>28</v>
      </c>
      <c r="B124" s="28" t="s">
        <v>29</v>
      </c>
      <c r="C124" s="29">
        <v>33103.0</v>
      </c>
      <c r="D124" s="30">
        <v>44572.0</v>
      </c>
      <c r="E124" s="28" t="s">
        <v>324</v>
      </c>
      <c r="F124" s="28" t="s">
        <v>325</v>
      </c>
      <c r="G124" s="28" t="b">
        <v>0</v>
      </c>
      <c r="H124" s="28" t="s">
        <v>64</v>
      </c>
      <c r="I124" s="28" t="s">
        <v>128</v>
      </c>
      <c r="J124" s="31" t="str">
        <f t="shared" si="1"/>
        <v>Given Name 123 Family Name 123</v>
      </c>
      <c r="K124" s="31" t="str">
        <f>IFERROR(__xludf.DUMMYFUNCTION("iferror(SWITCH($G124, """", """", FALSE, """", TRUE, """", REGEXEXTRACT($G124, ""[\dA-Z]{5,}"")))"),"")</f>
        <v/>
      </c>
      <c r="L124" s="31" t="str">
        <f>IFERROR(__xludf.DUMMYFUNCTION("iferror(SWITCH($G124, """", """", FALSE, """", TRUE, """", REGEXEXTRACT($G124, ""[0-9]{1,2}[/\.][0-9]{1,2}[/\.][0-9]{2,4}|[a-zA-Z\d]+ [a-zA-Z]+ [0-9]{4}\s*$"")))"),"")</f>
        <v/>
      </c>
    </row>
    <row r="125">
      <c r="A125" s="28" t="s">
        <v>28</v>
      </c>
      <c r="B125" s="28" t="s">
        <v>29</v>
      </c>
      <c r="C125" s="29">
        <v>34207.0</v>
      </c>
      <c r="D125" s="30">
        <v>44572.0</v>
      </c>
      <c r="E125" s="28" t="s">
        <v>326</v>
      </c>
      <c r="F125" s="28" t="s">
        <v>327</v>
      </c>
      <c r="G125" s="28" t="s">
        <v>328</v>
      </c>
      <c r="H125" s="28" t="s">
        <v>64</v>
      </c>
      <c r="I125" s="28" t="s">
        <v>134</v>
      </c>
      <c r="J125" s="31" t="str">
        <f t="shared" si="1"/>
        <v>Given Name 124 Family Name 124</v>
      </c>
      <c r="K125" s="31" t="str">
        <f>IFERROR(__xludf.DUMMYFUNCTION("iferror(SWITCH($G125, """", """", FALSE, """", TRUE, """", REGEXEXTRACT($G125, ""[\dA-Z]{5,}"")))"),"C8VMYTL75")</f>
        <v>C8VMYTL75</v>
      </c>
      <c r="L125" s="31" t="str">
        <f>IFERROR(__xludf.DUMMYFUNCTION("iferror(SWITCH($G125, """", """", FALSE, """", TRUE, """", REGEXEXTRACT($G125, ""[0-9]{1,2}[/\.][0-9]{1,2}[/\.][0-9]{2,4}|[a-zA-Z\d]+ [a-zA-Z]+ [0-9]{4}\s*$"")))"),"18.03.2023")</f>
        <v>18.03.2023</v>
      </c>
    </row>
    <row r="126">
      <c r="A126" s="28" t="s">
        <v>28</v>
      </c>
      <c r="B126" s="28" t="s">
        <v>29</v>
      </c>
      <c r="C126" s="29">
        <v>38682.0</v>
      </c>
      <c r="D126" s="30">
        <v>44572.0</v>
      </c>
      <c r="E126" s="28" t="s">
        <v>329</v>
      </c>
      <c r="F126" s="28" t="s">
        <v>330</v>
      </c>
      <c r="G126" s="28" t="b">
        <v>0</v>
      </c>
      <c r="H126" s="28" t="s">
        <v>32</v>
      </c>
      <c r="I126" s="28" t="s">
        <v>33</v>
      </c>
      <c r="J126" s="31" t="str">
        <f t="shared" si="1"/>
        <v>Given Name 125 Family Name 125</v>
      </c>
      <c r="K126" s="31" t="str">
        <f>IFERROR(__xludf.DUMMYFUNCTION("iferror(SWITCH($G126, """", """", FALSE, """", TRUE, """", REGEXEXTRACT($G126, ""[\dA-Z]{5,}"")))"),"")</f>
        <v/>
      </c>
      <c r="L126" s="31" t="str">
        <f>IFERROR(__xludf.DUMMYFUNCTION("iferror(SWITCH($G126, """", """", FALSE, """", TRUE, """", REGEXEXTRACT($G126, ""[0-9]{1,2}[/\.][0-9]{1,2}[/\.][0-9]{2,4}|[a-zA-Z\d]+ [a-zA-Z]+ [0-9]{4}\s*$"")))"),"")</f>
        <v/>
      </c>
    </row>
    <row r="127">
      <c r="A127" s="28" t="s">
        <v>28</v>
      </c>
      <c r="B127" s="28" t="s">
        <v>29</v>
      </c>
      <c r="C127" s="29">
        <v>38678.0</v>
      </c>
      <c r="D127" s="30">
        <v>44572.0</v>
      </c>
      <c r="E127" s="28" t="s">
        <v>331</v>
      </c>
      <c r="F127" s="28" t="s">
        <v>332</v>
      </c>
      <c r="G127" s="28" t="b">
        <v>0</v>
      </c>
      <c r="H127" s="28" t="s">
        <v>32</v>
      </c>
      <c r="I127" s="28" t="s">
        <v>33</v>
      </c>
      <c r="J127" s="31" t="str">
        <f t="shared" si="1"/>
        <v>Given Name 126 Family Name 126</v>
      </c>
      <c r="K127" s="31" t="str">
        <f>IFERROR(__xludf.DUMMYFUNCTION("iferror(SWITCH($G127, """", """", FALSE, """", TRUE, """", REGEXEXTRACT($G127, ""[\dA-Z]{5,}"")))"),"")</f>
        <v/>
      </c>
      <c r="L127" s="31" t="str">
        <f>IFERROR(__xludf.DUMMYFUNCTION("iferror(SWITCH($G127, """", """", FALSE, """", TRUE, """", REGEXEXTRACT($G127, ""[0-9]{1,2}[/\.][0-9]{1,2}[/\.][0-9]{2,4}|[a-zA-Z\d]+ [a-zA-Z]+ [0-9]{4}\s*$"")))"),"")</f>
        <v/>
      </c>
    </row>
    <row r="128">
      <c r="A128" s="28" t="s">
        <v>28</v>
      </c>
      <c r="B128" s="28" t="s">
        <v>29</v>
      </c>
      <c r="C128" s="32">
        <v>37779.0</v>
      </c>
      <c r="D128" s="30">
        <v>44572.0</v>
      </c>
      <c r="E128" s="28" t="s">
        <v>333</v>
      </c>
      <c r="F128" s="28" t="s">
        <v>334</v>
      </c>
      <c r="G128" s="28" t="b">
        <v>0</v>
      </c>
      <c r="H128" s="28" t="s">
        <v>41</v>
      </c>
      <c r="I128" s="28" t="s">
        <v>33</v>
      </c>
      <c r="J128" s="31" t="str">
        <f t="shared" si="1"/>
        <v>Given Name 127 Family Name 127</v>
      </c>
      <c r="K128" s="31" t="str">
        <f>IFERROR(__xludf.DUMMYFUNCTION("iferror(SWITCH($G128, """", """", FALSE, """", TRUE, """", REGEXEXTRACT($G128, ""[\dA-Z]{5,}"")))"),"")</f>
        <v/>
      </c>
      <c r="L128" s="31" t="str">
        <f>IFERROR(__xludf.DUMMYFUNCTION("iferror(SWITCH($G128, """", """", FALSE, """", TRUE, """", REGEXEXTRACT($G128, ""[0-9]{1,2}[/\.][0-9]{1,2}[/\.][0-9]{2,4}|[a-zA-Z\d]+ [a-zA-Z]+ [0-9]{4}\s*$"")))"),"")</f>
        <v/>
      </c>
    </row>
    <row r="129">
      <c r="A129" s="28" t="s">
        <v>28</v>
      </c>
      <c r="B129" s="28" t="s">
        <v>29</v>
      </c>
      <c r="C129" s="29">
        <v>33558.0</v>
      </c>
      <c r="D129" s="30">
        <v>44572.0</v>
      </c>
      <c r="E129" s="28" t="s">
        <v>335</v>
      </c>
      <c r="F129" s="28" t="s">
        <v>336</v>
      </c>
      <c r="G129" s="28" t="s">
        <v>337</v>
      </c>
      <c r="H129" s="28" t="s">
        <v>127</v>
      </c>
      <c r="I129" s="28" t="s">
        <v>128</v>
      </c>
      <c r="J129" s="31" t="str">
        <f t="shared" si="1"/>
        <v>Given Name 128 Family Name 128</v>
      </c>
      <c r="K129" s="31" t="str">
        <f>IFERROR(__xludf.DUMMYFUNCTION("iferror(SWITCH($G129, """", """", FALSE, """", TRUE, """", REGEXEXTRACT($G129, ""[\dA-Z]{5,}"")))"),"43938305")</f>
        <v>43938305</v>
      </c>
      <c r="L129" s="31" t="str">
        <f>IFERROR(__xludf.DUMMYFUNCTION("iferror(SWITCH($G129, """", """", FALSE, """", TRUE, """", REGEXEXTRACT($G129, ""[0-9]{1,2}[/\.][0-9]{1,2}[/\.][0-9]{2,4}|[a-zA-Z\d]+ [a-zA-Z]+ [0-9]{4}\s*$"")))"),"16th Aug 2021")</f>
        <v>16th Aug 2021</v>
      </c>
    </row>
    <row r="130">
      <c r="A130" s="28" t="s">
        <v>28</v>
      </c>
      <c r="B130" s="28" t="s">
        <v>29</v>
      </c>
      <c r="C130" s="32">
        <v>37438.0</v>
      </c>
      <c r="D130" s="30">
        <v>44572.0</v>
      </c>
      <c r="E130" s="28" t="s">
        <v>338</v>
      </c>
      <c r="F130" s="28" t="s">
        <v>339</v>
      </c>
      <c r="G130" s="28" t="b">
        <v>0</v>
      </c>
      <c r="H130" s="28" t="s">
        <v>32</v>
      </c>
      <c r="I130" s="28" t="s">
        <v>33</v>
      </c>
      <c r="J130" s="31" t="str">
        <f t="shared" si="1"/>
        <v>Given Name 129 Family Name 129</v>
      </c>
      <c r="K130" s="31" t="str">
        <f>IFERROR(__xludf.DUMMYFUNCTION("iferror(SWITCH($G130, """", """", FALSE, """", TRUE, """", REGEXEXTRACT($G130, ""[\dA-Z]{5,}"")))"),"")</f>
        <v/>
      </c>
      <c r="L130" s="31" t="str">
        <f>IFERROR(__xludf.DUMMYFUNCTION("iferror(SWITCH($G130, """", """", FALSE, """", TRUE, """", REGEXEXTRACT($G130, ""[0-9]{1,2}[/\.][0-9]{1,2}[/\.][0-9]{2,4}|[a-zA-Z\d]+ [a-zA-Z]+ [0-9]{4}\s*$"")))"),"")</f>
        <v/>
      </c>
    </row>
    <row r="131">
      <c r="A131" s="28" t="s">
        <v>28</v>
      </c>
      <c r="B131" s="28" t="s">
        <v>29</v>
      </c>
      <c r="C131" s="29">
        <v>32468.0</v>
      </c>
      <c r="D131" s="30">
        <v>44572.0</v>
      </c>
      <c r="E131" s="28" t="s">
        <v>340</v>
      </c>
      <c r="F131" s="28" t="s">
        <v>341</v>
      </c>
      <c r="G131" s="28" t="s">
        <v>342</v>
      </c>
      <c r="H131" s="28" t="s">
        <v>64</v>
      </c>
      <c r="I131" s="28" t="s">
        <v>343</v>
      </c>
      <c r="J131" s="31" t="str">
        <f t="shared" si="1"/>
        <v>Given Name 130 Family Name 130</v>
      </c>
      <c r="K131" s="31" t="str">
        <f>IFERROR(__xludf.DUMMYFUNCTION("iferror(SWITCH($G131, """", """", FALSE, """", TRUE, """", REGEXEXTRACT($G131, ""[\dA-Z]{5,}"")))"),"GF139400")</f>
        <v>GF139400</v>
      </c>
      <c r="L131" s="31" t="str">
        <f>IFERROR(__xludf.DUMMYFUNCTION("iferror(SWITCH($G131, """", """", FALSE, """", TRUE, """", REGEXEXTRACT($G131, ""[0-9]{1,2}[/\.][0-9]{1,2}[/\.][0-9]{2,4}|[a-zA-Z\d]+ [a-zA-Z]+ [0-9]{4}\s*$"")))"),"06/30/2021")</f>
        <v>06/30/2021</v>
      </c>
    </row>
    <row r="132">
      <c r="C132" s="30"/>
      <c r="D132" s="30"/>
      <c r="J132" s="31"/>
      <c r="K132" s="31" t="str">
        <f>IFERROR(__xludf.DUMMYFUNCTION("iferror(SWITCH($G132, """", """", FALSE, """", TRUE, """", REGEXEXTRACT($G132, ""[\dA-Z]{5,}"")))"),"")</f>
        <v/>
      </c>
      <c r="L132" s="31" t="str">
        <f>IFERROR(__xludf.DUMMYFUNCTION("iferror(SWITCH($G132, """", """", FALSE, """", TRUE, """", REGEXEXTRACT($G132, ""[0-9]{1,2}[/\.][0-9]{1,2}[/\.][0-9]{2,4}|[a-zA-Z\d]+ [a-zA-Z]+ [0-9]{4}\s*$"")))"),"")</f>
        <v/>
      </c>
    </row>
    <row r="133">
      <c r="C133" s="30"/>
      <c r="D133" s="30"/>
      <c r="J133" s="31"/>
      <c r="K133" s="31"/>
      <c r="L133" s="3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8.63"/>
    <col customWidth="1" min="2" max="2" width="8.13"/>
    <col customWidth="1" min="3" max="3" width="9.75"/>
    <col customWidth="1" min="4" max="4" width="12.25"/>
    <col customWidth="1" min="5" max="5" width="9.75"/>
    <col customWidth="1" min="6" max="6" width="10.0"/>
    <col customWidth="1" min="7" max="7" width="12.13"/>
    <col customWidth="1" min="8" max="8" width="10.13"/>
    <col customWidth="1" min="9" max="9" width="11.13"/>
    <col customWidth="1" min="10" max="10" width="11.0"/>
    <col customWidth="1" min="11" max="11" width="9.75"/>
    <col customWidth="1" min="12" max="12" width="12.25"/>
  </cols>
  <sheetData>
    <row r="1"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</row>
    <row r="2"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</row>
    <row r="3"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</row>
    <row r="4"/>
    <row r="5"/>
    <row r="6"/>
    <row r="7"/>
    <row r="14">
      <c r="D14" s="39"/>
    </row>
  </sheetData>
  <customSheetViews>
    <customSheetView guid="{E8DE9D72-E12E-48E1-91D4-A2B8D2F59BFD}" filter="1" showAutoFilter="1">
      <autoFilter ref="$D$1:$D$1000">
        <sortState ref="D1:D1000">
          <sortCondition ref="D1:D1000"/>
        </sortState>
      </autoFilter>
    </customSheetView>
    <customSheetView guid="{A24B4DE6-7E30-4169-9237-10D2C5886981}" filter="1" showAutoFilter="1">
      <autoFilter ref="$D$1:$D$1000">
        <sortState ref="D1:D1000">
          <sortCondition ref="D1:D1000"/>
        </sortState>
      </autoFilter>
    </customSheetView>
  </customSheetView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5.0"/>
    <col customWidth="1" min="2" max="2" width="12.75"/>
    <col customWidth="1" min="3" max="3" width="18.63"/>
    <col customWidth="1" min="4" max="4" width="21.63"/>
    <col customWidth="1" min="5" max="5" width="28.63"/>
    <col customWidth="1" min="6" max="6" width="31.75"/>
    <col customWidth="1" min="7" max="7" width="34.38"/>
    <col customWidth="1" min="8" max="8" width="28.38"/>
    <col customWidth="1" min="9" max="9" width="10.88"/>
  </cols>
  <sheetData>
    <row r="1"/>
    <row r="2"/>
    <row r="3"/>
    <row r="4"/>
    <row r="5"/>
    <row r="6"/>
    <row r="7"/>
    <row r="8"/>
    <row r="9"/>
    <row r="10"/>
    <row r="11"/>
    <row r="12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41.75"/>
    <col customWidth="1" min="2" max="11" width="12.38"/>
    <col customWidth="1" min="12" max="12" width="12.25"/>
  </cols>
  <sheetData>
    <row r="1"/>
    <row r="2"/>
    <row r="3"/>
    <row r="4"/>
    <row r="5"/>
    <row r="6"/>
    <row r="7"/>
    <row r="8"/>
    <row r="9"/>
    <row r="10"/>
  </sheetData>
  <customSheetViews>
    <customSheetView guid="{E8DE9D72-E12E-48E1-91D4-A2B8D2F59BFD}" filter="1" showAutoFilter="1">
      <autoFilter ref="$D$1:$D$1000">
        <sortState ref="D1:D1000">
          <sortCondition ref="D1:D1000"/>
        </sortState>
      </autoFilter>
    </customSheetView>
    <customSheetView guid="{A24B4DE6-7E30-4169-9237-10D2C5886981}" filter="1" showAutoFilter="1">
      <autoFilter ref="$D$1:$D$1000">
        <sortState ref="D1:D1000">
          <sortCondition ref="D1:D1000"/>
        </sortState>
      </autoFilter>
    </customSheetView>
  </customSheetViews>
  <drawing r:id="rId2"/>
</worksheet>
</file>